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codeName="ThisWorkbook" defaultThemeVersion="124226"/>
  <xr:revisionPtr revIDLastSave="2" documentId="13_ncr:1_{A4BBB755-FDC4-402F-8A9E-4A28F50DFF09}" xr6:coauthVersionLast="47" xr6:coauthVersionMax="47" xr10:uidLastSave="{F2F4A7D8-280C-4900-9498-551D2CD258DF}"/>
  <bookViews>
    <workbookView xWindow="-120" yWindow="-120" windowWidth="29040" windowHeight="15720" firstSheet="1" activeTab="3" xr2:uid="{A8E55096-133E-4636-89B1-FB1C9955F340}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Pol'!$A$1:$U$86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80" i="12" l="1"/>
  <c r="Q80" i="12"/>
  <c r="O80" i="12"/>
  <c r="K80" i="12"/>
  <c r="I80" i="12"/>
  <c r="G80" i="12"/>
  <c r="M80" i="12" s="1"/>
  <c r="U79" i="12"/>
  <c r="Q79" i="12"/>
  <c r="O79" i="12"/>
  <c r="K79" i="12"/>
  <c r="I79" i="12"/>
  <c r="G79" i="12"/>
  <c r="M79" i="12" s="1"/>
  <c r="U78" i="12"/>
  <c r="Q78" i="12"/>
  <c r="O78" i="12"/>
  <c r="K78" i="12"/>
  <c r="I78" i="12"/>
  <c r="G78" i="12"/>
  <c r="G84" i="12"/>
  <c r="M84" i="12" s="1"/>
  <c r="G83" i="12"/>
  <c r="G82" i="12"/>
  <c r="G76" i="12"/>
  <c r="M76" i="12" s="1"/>
  <c r="G75" i="12"/>
  <c r="M75" i="12" s="1"/>
  <c r="G74" i="12"/>
  <c r="M74" i="12" s="1"/>
  <c r="G73" i="12"/>
  <c r="M73" i="12" s="1"/>
  <c r="G72" i="12"/>
  <c r="M72" i="12" s="1"/>
  <c r="G71" i="12"/>
  <c r="M71" i="12" s="1"/>
  <c r="G70" i="12"/>
  <c r="M70" i="12" s="1"/>
  <c r="G69" i="12"/>
  <c r="M69" i="12" s="1"/>
  <c r="G68" i="12"/>
  <c r="G67" i="12"/>
  <c r="M67" i="12" s="1"/>
  <c r="G65" i="12"/>
  <c r="M65" i="12" s="1"/>
  <c r="G64" i="12"/>
  <c r="M64" i="12" s="1"/>
  <c r="G63" i="12"/>
  <c r="M63" i="12" s="1"/>
  <c r="G62" i="12"/>
  <c r="M62" i="12" s="1"/>
  <c r="G61" i="12"/>
  <c r="M61" i="12" s="1"/>
  <c r="G60" i="12"/>
  <c r="M60" i="12" s="1"/>
  <c r="G59" i="12"/>
  <c r="M59" i="12" s="1"/>
  <c r="G58" i="12"/>
  <c r="M58" i="12" s="1"/>
  <c r="G57" i="12"/>
  <c r="M57" i="12" s="1"/>
  <c r="G55" i="12"/>
  <c r="M55" i="12" s="1"/>
  <c r="G54" i="12"/>
  <c r="M54" i="12" s="1"/>
  <c r="G53" i="12"/>
  <c r="M53" i="12" s="1"/>
  <c r="G52" i="12"/>
  <c r="M52" i="12" s="1"/>
  <c r="G51" i="12"/>
  <c r="M51" i="12" s="1"/>
  <c r="G50" i="12"/>
  <c r="M50" i="12" s="1"/>
  <c r="G49" i="12"/>
  <c r="M49" i="12" s="1"/>
  <c r="G48" i="12"/>
  <c r="M48" i="12" s="1"/>
  <c r="G47" i="12"/>
  <c r="M47" i="12" s="1"/>
  <c r="G46" i="12"/>
  <c r="M46" i="12" s="1"/>
  <c r="G45" i="12"/>
  <c r="M45" i="12" s="1"/>
  <c r="G44" i="12"/>
  <c r="M44" i="12" s="1"/>
  <c r="G43" i="12"/>
  <c r="M43" i="12" s="1"/>
  <c r="G42" i="12"/>
  <c r="M42" i="12" s="1"/>
  <c r="G41" i="12"/>
  <c r="M41" i="12" s="1"/>
  <c r="G40" i="12"/>
  <c r="M40" i="12" s="1"/>
  <c r="G39" i="12"/>
  <c r="M39" i="12" s="1"/>
  <c r="G38" i="12"/>
  <c r="M38" i="12" s="1"/>
  <c r="G37" i="12"/>
  <c r="M37" i="12" s="1"/>
  <c r="G36" i="12"/>
  <c r="M36" i="12" s="1"/>
  <c r="G35" i="12"/>
  <c r="M35" i="12" s="1"/>
  <c r="G34" i="12"/>
  <c r="M34" i="12" s="1"/>
  <c r="G33" i="12"/>
  <c r="M33" i="12" s="1"/>
  <c r="G32" i="12"/>
  <c r="M32" i="12" s="1"/>
  <c r="G31" i="12"/>
  <c r="M31" i="12" s="1"/>
  <c r="G30" i="12"/>
  <c r="M30" i="12" s="1"/>
  <c r="G29" i="12"/>
  <c r="M29" i="12" s="1"/>
  <c r="G28" i="12"/>
  <c r="M28" i="12" s="1"/>
  <c r="G27" i="12"/>
  <c r="M27" i="12" s="1"/>
  <c r="G26" i="12"/>
  <c r="M26" i="12" s="1"/>
  <c r="G25" i="12"/>
  <c r="M25" i="12" s="1"/>
  <c r="G24" i="12"/>
  <c r="M24" i="12" s="1"/>
  <c r="G23" i="12"/>
  <c r="M23" i="12" s="1"/>
  <c r="G22" i="12"/>
  <c r="M22" i="12" s="1"/>
  <c r="G21" i="12"/>
  <c r="M21" i="12" s="1"/>
  <c r="G20" i="12"/>
  <c r="M20" i="12" s="1"/>
  <c r="G19" i="12"/>
  <c r="M19" i="12" s="1"/>
  <c r="G18" i="12"/>
  <c r="M18" i="12" s="1"/>
  <c r="G17" i="12"/>
  <c r="M17" i="12" s="1"/>
  <c r="G16" i="12"/>
  <c r="M16" i="12" s="1"/>
  <c r="G15" i="12"/>
  <c r="M15" i="12" s="1"/>
  <c r="G14" i="12"/>
  <c r="M14" i="12" s="1"/>
  <c r="G13" i="12"/>
  <c r="M13" i="12" s="1"/>
  <c r="G12" i="12"/>
  <c r="M12" i="12" s="1"/>
  <c r="G11" i="12"/>
  <c r="M11" i="12" s="1"/>
  <c r="G10" i="12"/>
  <c r="M10" i="12" s="1"/>
  <c r="G9" i="12"/>
  <c r="M9" i="12" s="1"/>
  <c r="I82" i="12"/>
  <c r="K82" i="12"/>
  <c r="O82" i="12"/>
  <c r="Q82" i="12"/>
  <c r="U82" i="12"/>
  <c r="I83" i="12"/>
  <c r="K83" i="12"/>
  <c r="M83" i="12"/>
  <c r="O83" i="12"/>
  <c r="Q83" i="12"/>
  <c r="U83" i="12"/>
  <c r="I84" i="12"/>
  <c r="K84" i="12"/>
  <c r="O84" i="12"/>
  <c r="Q84" i="12"/>
  <c r="U84" i="12"/>
  <c r="I9" i="12"/>
  <c r="K9" i="12"/>
  <c r="O9" i="12"/>
  <c r="Q9" i="12"/>
  <c r="U9" i="12"/>
  <c r="I10" i="12"/>
  <c r="K10" i="12"/>
  <c r="O10" i="12"/>
  <c r="Q10" i="12"/>
  <c r="U10" i="12"/>
  <c r="I11" i="12"/>
  <c r="K11" i="12"/>
  <c r="O11" i="12"/>
  <c r="Q11" i="12"/>
  <c r="U11" i="12"/>
  <c r="I12" i="12"/>
  <c r="K12" i="12"/>
  <c r="O12" i="12"/>
  <c r="Q12" i="12"/>
  <c r="U12" i="12"/>
  <c r="I13" i="12"/>
  <c r="K13" i="12"/>
  <c r="O13" i="12"/>
  <c r="Q13" i="12"/>
  <c r="U13" i="12"/>
  <c r="I14" i="12"/>
  <c r="K14" i="12"/>
  <c r="O14" i="12"/>
  <c r="Q14" i="12"/>
  <c r="U14" i="12"/>
  <c r="I15" i="12"/>
  <c r="K15" i="12"/>
  <c r="O15" i="12"/>
  <c r="Q15" i="12"/>
  <c r="U15" i="12"/>
  <c r="I16" i="12"/>
  <c r="K16" i="12"/>
  <c r="O16" i="12"/>
  <c r="Q16" i="12"/>
  <c r="U16" i="12"/>
  <c r="I17" i="12"/>
  <c r="K17" i="12"/>
  <c r="O17" i="12"/>
  <c r="Q17" i="12"/>
  <c r="U17" i="12"/>
  <c r="I18" i="12"/>
  <c r="K18" i="12"/>
  <c r="O18" i="12"/>
  <c r="Q18" i="12"/>
  <c r="U18" i="12"/>
  <c r="I19" i="12"/>
  <c r="K19" i="12"/>
  <c r="O19" i="12"/>
  <c r="Q19" i="12"/>
  <c r="U19" i="12"/>
  <c r="I20" i="12"/>
  <c r="K20" i="12"/>
  <c r="O20" i="12"/>
  <c r="Q20" i="12"/>
  <c r="U20" i="12"/>
  <c r="I21" i="12"/>
  <c r="K21" i="12"/>
  <c r="O21" i="12"/>
  <c r="Q21" i="12"/>
  <c r="U21" i="12"/>
  <c r="I22" i="12"/>
  <c r="K22" i="12"/>
  <c r="O22" i="12"/>
  <c r="Q22" i="12"/>
  <c r="U22" i="12"/>
  <c r="I23" i="12"/>
  <c r="K23" i="12"/>
  <c r="O23" i="12"/>
  <c r="Q23" i="12"/>
  <c r="U23" i="12"/>
  <c r="I24" i="12"/>
  <c r="K24" i="12"/>
  <c r="O24" i="12"/>
  <c r="Q24" i="12"/>
  <c r="U24" i="12"/>
  <c r="I25" i="12"/>
  <c r="K25" i="12"/>
  <c r="O25" i="12"/>
  <c r="Q25" i="12"/>
  <c r="U25" i="12"/>
  <c r="I26" i="12"/>
  <c r="K26" i="12"/>
  <c r="O26" i="12"/>
  <c r="Q26" i="12"/>
  <c r="U26" i="12"/>
  <c r="I27" i="12"/>
  <c r="K27" i="12"/>
  <c r="O27" i="12"/>
  <c r="Q27" i="12"/>
  <c r="U27" i="12"/>
  <c r="I28" i="12"/>
  <c r="K28" i="12"/>
  <c r="O28" i="12"/>
  <c r="Q28" i="12"/>
  <c r="U28" i="12"/>
  <c r="I29" i="12"/>
  <c r="K29" i="12"/>
  <c r="O29" i="12"/>
  <c r="Q29" i="12"/>
  <c r="U29" i="12"/>
  <c r="I30" i="12"/>
  <c r="K30" i="12"/>
  <c r="O30" i="12"/>
  <c r="Q30" i="12"/>
  <c r="U30" i="12"/>
  <c r="I31" i="12"/>
  <c r="K31" i="12"/>
  <c r="O31" i="12"/>
  <c r="Q31" i="12"/>
  <c r="U31" i="12"/>
  <c r="I32" i="12"/>
  <c r="K32" i="12"/>
  <c r="O32" i="12"/>
  <c r="Q32" i="12"/>
  <c r="U32" i="12"/>
  <c r="I33" i="12"/>
  <c r="K33" i="12"/>
  <c r="O33" i="12"/>
  <c r="Q33" i="12"/>
  <c r="U33" i="12"/>
  <c r="I34" i="12"/>
  <c r="K34" i="12"/>
  <c r="O34" i="12"/>
  <c r="Q34" i="12"/>
  <c r="U34" i="12"/>
  <c r="I35" i="12"/>
  <c r="K35" i="12"/>
  <c r="O35" i="12"/>
  <c r="Q35" i="12"/>
  <c r="U35" i="12"/>
  <c r="I36" i="12"/>
  <c r="K36" i="12"/>
  <c r="O36" i="12"/>
  <c r="Q36" i="12"/>
  <c r="U36" i="12"/>
  <c r="I37" i="12"/>
  <c r="K37" i="12"/>
  <c r="O37" i="12"/>
  <c r="Q37" i="12"/>
  <c r="U37" i="12"/>
  <c r="I38" i="12"/>
  <c r="K38" i="12"/>
  <c r="O38" i="12"/>
  <c r="Q38" i="12"/>
  <c r="U38" i="12"/>
  <c r="I39" i="12"/>
  <c r="K39" i="12"/>
  <c r="O39" i="12"/>
  <c r="Q39" i="12"/>
  <c r="U39" i="12"/>
  <c r="I40" i="12"/>
  <c r="K40" i="12"/>
  <c r="O40" i="12"/>
  <c r="Q40" i="12"/>
  <c r="U40" i="12"/>
  <c r="I41" i="12"/>
  <c r="K41" i="12"/>
  <c r="O41" i="12"/>
  <c r="Q41" i="12"/>
  <c r="U41" i="12"/>
  <c r="I42" i="12"/>
  <c r="K42" i="12"/>
  <c r="O42" i="12"/>
  <c r="Q42" i="12"/>
  <c r="U42" i="12"/>
  <c r="I43" i="12"/>
  <c r="K43" i="12"/>
  <c r="O43" i="12"/>
  <c r="Q43" i="12"/>
  <c r="U43" i="12"/>
  <c r="I44" i="12"/>
  <c r="K44" i="12"/>
  <c r="O44" i="12"/>
  <c r="Q44" i="12"/>
  <c r="U44" i="12"/>
  <c r="I45" i="12"/>
  <c r="K45" i="12"/>
  <c r="O45" i="12"/>
  <c r="Q45" i="12"/>
  <c r="U45" i="12"/>
  <c r="I46" i="12"/>
  <c r="K46" i="12"/>
  <c r="O46" i="12"/>
  <c r="Q46" i="12"/>
  <c r="U46" i="12"/>
  <c r="I47" i="12"/>
  <c r="K47" i="12"/>
  <c r="O47" i="12"/>
  <c r="Q47" i="12"/>
  <c r="U47" i="12"/>
  <c r="I48" i="12"/>
  <c r="K48" i="12"/>
  <c r="O48" i="12"/>
  <c r="Q48" i="12"/>
  <c r="U48" i="12"/>
  <c r="I49" i="12"/>
  <c r="K49" i="12"/>
  <c r="O49" i="12"/>
  <c r="Q49" i="12"/>
  <c r="U49" i="12"/>
  <c r="I50" i="12"/>
  <c r="K50" i="12"/>
  <c r="O50" i="12"/>
  <c r="Q50" i="12"/>
  <c r="U50" i="12"/>
  <c r="I51" i="12"/>
  <c r="K51" i="12"/>
  <c r="O51" i="12"/>
  <c r="Q51" i="12"/>
  <c r="U51" i="12"/>
  <c r="I52" i="12"/>
  <c r="K52" i="12"/>
  <c r="O52" i="12"/>
  <c r="Q52" i="12"/>
  <c r="U52" i="12"/>
  <c r="I53" i="12"/>
  <c r="K53" i="12"/>
  <c r="O53" i="12"/>
  <c r="Q53" i="12"/>
  <c r="U53" i="12"/>
  <c r="I54" i="12"/>
  <c r="K54" i="12"/>
  <c r="O54" i="12"/>
  <c r="Q54" i="12"/>
  <c r="U54" i="12"/>
  <c r="I55" i="12"/>
  <c r="K55" i="12"/>
  <c r="O55" i="12"/>
  <c r="Q55" i="12"/>
  <c r="U55" i="12"/>
  <c r="I57" i="12"/>
  <c r="K57" i="12"/>
  <c r="O57" i="12"/>
  <c r="Q57" i="12"/>
  <c r="U57" i="12"/>
  <c r="I58" i="12"/>
  <c r="K58" i="12"/>
  <c r="O58" i="12"/>
  <c r="Q58" i="12"/>
  <c r="U58" i="12"/>
  <c r="I59" i="12"/>
  <c r="K59" i="12"/>
  <c r="O59" i="12"/>
  <c r="Q59" i="12"/>
  <c r="U59" i="12"/>
  <c r="I60" i="12"/>
  <c r="K60" i="12"/>
  <c r="O60" i="12"/>
  <c r="Q60" i="12"/>
  <c r="U60" i="12"/>
  <c r="I61" i="12"/>
  <c r="K61" i="12"/>
  <c r="O61" i="12"/>
  <c r="Q61" i="12"/>
  <c r="U61" i="12"/>
  <c r="I62" i="12"/>
  <c r="K62" i="12"/>
  <c r="O62" i="12"/>
  <c r="Q62" i="12"/>
  <c r="U62" i="12"/>
  <c r="I63" i="12"/>
  <c r="K63" i="12"/>
  <c r="O63" i="12"/>
  <c r="Q63" i="12"/>
  <c r="U63" i="12"/>
  <c r="I64" i="12"/>
  <c r="K64" i="12"/>
  <c r="O64" i="12"/>
  <c r="Q64" i="12"/>
  <c r="U64" i="12"/>
  <c r="I65" i="12"/>
  <c r="K65" i="12"/>
  <c r="O65" i="12"/>
  <c r="Q65" i="12"/>
  <c r="U65" i="12"/>
  <c r="I67" i="12"/>
  <c r="K67" i="12"/>
  <c r="O67" i="12"/>
  <c r="Q67" i="12"/>
  <c r="U67" i="12"/>
  <c r="I68" i="12"/>
  <c r="K68" i="12"/>
  <c r="O68" i="12"/>
  <c r="Q68" i="12"/>
  <c r="U68" i="12"/>
  <c r="I69" i="12"/>
  <c r="K69" i="12"/>
  <c r="O69" i="12"/>
  <c r="Q69" i="12"/>
  <c r="U69" i="12"/>
  <c r="I70" i="12"/>
  <c r="K70" i="12"/>
  <c r="O70" i="12"/>
  <c r="Q70" i="12"/>
  <c r="U70" i="12"/>
  <c r="I71" i="12"/>
  <c r="K71" i="12"/>
  <c r="O71" i="12"/>
  <c r="Q71" i="12"/>
  <c r="U71" i="12"/>
  <c r="I72" i="12"/>
  <c r="K72" i="12"/>
  <c r="O72" i="12"/>
  <c r="Q72" i="12"/>
  <c r="U72" i="12"/>
  <c r="I73" i="12"/>
  <c r="K73" i="12"/>
  <c r="O73" i="12"/>
  <c r="Q73" i="12"/>
  <c r="U73" i="12"/>
  <c r="I74" i="12"/>
  <c r="K74" i="12"/>
  <c r="O74" i="12"/>
  <c r="Q74" i="12"/>
  <c r="U74" i="12"/>
  <c r="I75" i="12"/>
  <c r="K75" i="12"/>
  <c r="O75" i="12"/>
  <c r="Q75" i="12"/>
  <c r="U75" i="12"/>
  <c r="I76" i="12"/>
  <c r="K76" i="12"/>
  <c r="O76" i="12"/>
  <c r="Q76" i="12"/>
  <c r="U76" i="12"/>
  <c r="F40" i="1"/>
  <c r="G40" i="1"/>
  <c r="H40" i="1"/>
  <c r="I40" i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81" i="12" l="1"/>
  <c r="I51" i="1" s="1"/>
  <c r="G66" i="12"/>
  <c r="I49" i="1" s="1"/>
  <c r="G56" i="12"/>
  <c r="I48" i="1" s="1"/>
  <c r="M68" i="12"/>
  <c r="M66" i="12" s="1"/>
  <c r="G77" i="12"/>
  <c r="I50" i="1" s="1"/>
  <c r="M78" i="12"/>
  <c r="G8" i="12"/>
  <c r="I47" i="1" s="1"/>
  <c r="M82" i="12"/>
  <c r="M81" i="12" s="1"/>
  <c r="U81" i="12"/>
  <c r="U77" i="12" s="1"/>
  <c r="O81" i="12"/>
  <c r="O77" i="12" s="1"/>
  <c r="K81" i="12"/>
  <c r="K77" i="12" s="1"/>
  <c r="Q81" i="12"/>
  <c r="Q77" i="12" s="1"/>
  <c r="I81" i="12"/>
  <c r="I77" i="12" s="1"/>
  <c r="O56" i="12"/>
  <c r="I8" i="12"/>
  <c r="U8" i="12"/>
  <c r="I66" i="12"/>
  <c r="Q8" i="12"/>
  <c r="K66" i="12"/>
  <c r="U66" i="12"/>
  <c r="M56" i="12"/>
  <c r="O8" i="12"/>
  <c r="Q56" i="12"/>
  <c r="K8" i="12"/>
  <c r="Q66" i="12"/>
  <c r="K56" i="12"/>
  <c r="O66" i="12"/>
  <c r="I56" i="12"/>
  <c r="U56" i="12"/>
  <c r="M8" i="12"/>
  <c r="I52" i="1" l="1"/>
  <c r="I16" i="1" s="1"/>
  <c r="I21" i="1" s="1"/>
  <c r="G25" i="1" s="1"/>
  <c r="G28" i="1" s="1"/>
  <c r="M77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11" authorId="0" shapeId="0" xr:uid="{1C2E6D7C-3DAA-41E7-90A2-E58652C12F18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254F5B4E-B9F2-4CF7-894A-98729BA7A528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C336CBE8-25A0-4628-AADD-DCB442C0C4EA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1CDB0CE0-45A2-404E-A845-89C4C689901E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273AA1C4-581D-4D65-9D8B-C3F9ACA57C9C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68FF1BD0-1A13-4D7E-822E-957B952A54EF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<sst xmlns="http://schemas.openxmlformats.org/spreadsheetml/2006/main" count="426" uniqueCount="190">
  <si>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</si>
  <si>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</si>
  <si>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</si>
  <si>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</si>
  <si>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</si>
  <si>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</si>
  <si>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</si>
  <si>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</si>
  <si>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</si>
  <si>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</si>
  <si>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</si>
  <si>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</si>
  <si>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</si>
  <si>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</si>
  <si>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</si>
  <si>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</si>
  <si>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</si>
  <si>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</si>
  <si>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</si>
  <si>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</si>
  <si>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</si>
  <si>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</si>
  <si>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</si>
  <si>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</si>
  <si>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</si>
  <si>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</si>
  <si>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</si>
  <si>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</si>
  <si>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</si>
  <si>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</si>
  <si>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</si>
  <si>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</si>
  <si>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</si>
  <si>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</si>
  <si>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</si>
  <si>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</si>
  <si>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</si>
  <si>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</si>
  <si>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</si>
  <si>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</si>
  <si>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</si>
  <si>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</si>
  <si>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</si>
  <si>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SVIŠ Valtice-Venerie</t>
  </si>
  <si>
    <t>Rozpočet:</t>
  </si>
  <si>
    <t>Misto</t>
  </si>
  <si>
    <t>Chlazení SVIŠ Valtice-digitální řízení s Web aplikací</t>
  </si>
  <si>
    <t>Rozpočet</t>
  </si>
  <si>
    <t>Celkem za stavbu</t>
  </si>
  <si>
    <t>CZK</t>
  </si>
  <si>
    <t>Rekapitulace dílů</t>
  </si>
  <si>
    <t>Typ dílu</t>
  </si>
  <si>
    <t>2</t>
  </si>
  <si>
    <t>Rekonstrukce technologického chlazení</t>
  </si>
  <si>
    <t>3</t>
  </si>
  <si>
    <t>Digitální řízení sklep</t>
  </si>
  <si>
    <t>4</t>
  </si>
  <si>
    <t>Digitální řízení lisovna</t>
  </si>
  <si>
    <t>5</t>
  </si>
  <si>
    <t>Ostatní elektromontážní práce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</si>
  <si>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</si>
  <si>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</si>
  <si>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</si>
  <si>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</si>
  <si>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</si>
  <si>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</si>
  <si>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</si>
  <si>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</si>
  <si>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</si>
  <si>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</si>
  <si>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</si>
  <si>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</si>
  <si>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</si>
  <si>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</si>
  <si>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</si>
  <si>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</si>
  <si>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</si>
  <si>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</si>
  <si>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</si>
  <si>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</si>
  <si>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</si>
  <si>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</si>
  <si>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</si>
  <si>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</si>
  <si>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</si>
  <si>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</si>
  <si>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</si>
  <si>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</si>
  <si>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</si>
  <si>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</t>
  </si>
  <si>
    <t>Chladící jednotka s tepelným čerpadlem 14kW</t>
  </si>
  <si>
    <t>kus</t>
  </si>
  <si>
    <t>POL3_0</t>
  </si>
  <si>
    <t>Nerezová konzola pod TČ</t>
  </si>
  <si>
    <t>Akumulační nádoba nerez 300l včetně izolace</t>
  </si>
  <si>
    <t>48</t>
  </si>
  <si>
    <t xml:space="preserve">Čerpadlo oběhové TP25-80 </t>
  </si>
  <si>
    <t>ks</t>
  </si>
  <si>
    <t>Čerpadlo oběhové TP40-90</t>
  </si>
  <si>
    <t xml:space="preserve">Nerez žlab 300mm </t>
  </si>
  <si>
    <t>m</t>
  </si>
  <si>
    <t>733163106R00</t>
  </si>
  <si>
    <t>Potrubí z měděných trubek vytápění D 35 x 1,5 mm</t>
  </si>
  <si>
    <t>POL1_0</t>
  </si>
  <si>
    <t xml:space="preserve">PVC-U Potrubí </t>
  </si>
  <si>
    <t>Cu potrubí primárního okruhu</t>
  </si>
  <si>
    <t xml:space="preserve">Izolace potrubí K-FLEX </t>
  </si>
  <si>
    <t>551100012R</t>
  </si>
  <si>
    <t>Kohout kulový voda PERFECTA FIV.8363 1"</t>
  </si>
  <si>
    <t>551100013R</t>
  </si>
  <si>
    <t>Kohout kulový voda PERFECTA FIV.8363 5/4"</t>
  </si>
  <si>
    <t>551100014R</t>
  </si>
  <si>
    <t>Kohout kulový voda PERFECTA FIV.8363 6/4"</t>
  </si>
  <si>
    <t>551100015R</t>
  </si>
  <si>
    <t>Kohout kulový voda PERFECTA FIV.8363 2"</t>
  </si>
  <si>
    <t>551100162R</t>
  </si>
  <si>
    <t>Kohout kulový vypouštěcí IVAR.EURO M 3/4"</t>
  </si>
  <si>
    <t>551100206R</t>
  </si>
  <si>
    <t>Klapka zpětná voda CLAPET FIV.08406 2"</t>
  </si>
  <si>
    <t>551100305R</t>
  </si>
  <si>
    <t>Filtr závitový FIV.08412 mosaz PN 20 FF 5/4"</t>
  </si>
  <si>
    <t>551100306R</t>
  </si>
  <si>
    <t>Filtr závitový FIV.08412 mosaz PN 20 FF 6/4"</t>
  </si>
  <si>
    <t>551100307R</t>
  </si>
  <si>
    <t>Filtr závitový FIV.08412 mosaz PN 20 FF 2"</t>
  </si>
  <si>
    <t>551200011R</t>
  </si>
  <si>
    <t>Ventil automatický odvzdušňovací IVAR.VARIA 1/2"</t>
  </si>
  <si>
    <t>38832105R</t>
  </si>
  <si>
    <t>Teploměr axiální IVAR.TP 120A, D = 63 mm, L = 50 mm</t>
  </si>
  <si>
    <t>38841248R</t>
  </si>
  <si>
    <t>Tlakoměr standardní typ B 3304 S</t>
  </si>
  <si>
    <t>5512001434R</t>
  </si>
  <si>
    <t>Šroubení topenářské přímé plochéIVAR.SP 603 1 1/4"</t>
  </si>
  <si>
    <t>5512001435R</t>
  </si>
  <si>
    <t>Šroubení topenářské přímé plochéIVAR.SP 603 1 1/2"</t>
  </si>
  <si>
    <t>5512001436R</t>
  </si>
  <si>
    <t>Šroubení topenářské přímé ploché IVAR.SP 603 2"</t>
  </si>
  <si>
    <t>Belimo R3032 vč. pohonu LR 24 A</t>
  </si>
  <si>
    <t>Nerezový kulový ventil 1/2"</t>
  </si>
  <si>
    <t>111</t>
  </si>
  <si>
    <t>AZ potrubí 1/2"</t>
  </si>
  <si>
    <t>112</t>
  </si>
  <si>
    <t>AZ matice 1/2"</t>
  </si>
  <si>
    <t>113</t>
  </si>
  <si>
    <t>AZ vsuvka 1/2"</t>
  </si>
  <si>
    <t>Belimo R2020 dvoucestný uzavírací ventil DN20</t>
  </si>
  <si>
    <t>551200355R</t>
  </si>
  <si>
    <t>Ventil pojistný IVAR.PV 1234 3/4" FF x 3 bar</t>
  </si>
  <si>
    <t>48466207R</t>
  </si>
  <si>
    <t>Nádoba expanzní membránová Reflex N 100 litrů, 6/1,5 bar</t>
  </si>
  <si>
    <t>Napouštění, odvzdušnění systému</t>
  </si>
  <si>
    <t>Drobný instalační mater.</t>
  </si>
  <si>
    <t>Kotvení čerpadla mater. vč. práce</t>
  </si>
  <si>
    <t>Glykol</t>
  </si>
  <si>
    <t>l</t>
  </si>
  <si>
    <t>998732101R00</t>
  </si>
  <si>
    <t>Přesun hmot pro strojovny, výšky do 6 m</t>
  </si>
  <si>
    <t>t</t>
  </si>
  <si>
    <t>Demontáž stávajícího zařízení</t>
  </si>
  <si>
    <t>kpl</t>
  </si>
  <si>
    <t>Zařízení staveniště</t>
  </si>
  <si>
    <t>soubor</t>
  </si>
  <si>
    <t>Chlaďařské práce</t>
  </si>
  <si>
    <t/>
  </si>
  <si>
    <t xml:space="preserve">Tlaková a topná/chladící zkouška </t>
  </si>
  <si>
    <t>Autorizované spuštění a zaškolení</t>
  </si>
  <si>
    <t>Koordinace s ostatními profesemi</t>
  </si>
  <si>
    <t>hod</t>
  </si>
  <si>
    <t>Montážní práce</t>
  </si>
  <si>
    <t>Doprava, režie</t>
  </si>
  <si>
    <t>10" LCD barevný displej</t>
  </si>
  <si>
    <t>Řídící systém AMINIDW2/G+GSM modul</t>
  </si>
  <si>
    <t>Rozšiřující modul DM-UI8DO8</t>
  </si>
  <si>
    <t>SW vč. odzkoušení (cena za datový bod)</t>
  </si>
  <si>
    <t>Vizualizace vč. Web aplikace (cena za datový bod)</t>
  </si>
  <si>
    <t>Teplotní čidlo Ni1000</t>
  </si>
  <si>
    <t>Rozvaděč MaR-demontáž stávajícího</t>
  </si>
  <si>
    <t>Rozvaděč MaR-dodávka a montáž nového</t>
  </si>
  <si>
    <t>Elektromontážní práce</t>
  </si>
  <si>
    <t>Elektromontážní materiál</t>
  </si>
  <si>
    <t>Výrobní dokumentace rozvaděčů</t>
  </si>
  <si>
    <t>Revize</t>
  </si>
  <si>
    <t>Doprava a režie</t>
  </si>
  <si>
    <t>END</t>
  </si>
  <si>
    <t>Deskový výměník chladivo/voda 14kW, flowswitch</t>
  </si>
  <si>
    <t>Nádoby pro výrobu vína</t>
  </si>
  <si>
    <t>6</t>
  </si>
  <si>
    <t>Sud barikový 500-600l, francouzský dub, tloušťka dušek 45mm, podstavec, koštovák, nerezové horní víko, totální výpust, nerezové dvířka,  vč. chladícího registru</t>
  </si>
  <si>
    <t>Betonový tank 600-800l - Egg vejce, spodní výpust, horní nerezové víko, vč. chladícího registru</t>
  </si>
  <si>
    <t>Nerezová nádrž 500-600l s plovoucím víkem, koštovák, spodní výpust, kónické dno, pevné nožky,  vč. chladícího registru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</si>
</sst>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4" xfId="0" applyNumberFormat="1" applyFont="1" applyBorder="1" applyAlignment="1">
      <alignment vertical="center"/>
    </xf>
    <xf numFmtId="4" fontId="7" fillId="4" borderId="37" xfId="0" applyNumberFormat="1" applyFont="1" applyFill="1" applyBorder="1"/>
    <xf numFmtId="49" fontId="7" fillId="0" borderId="32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horizontal="center" vertical="center"/>
    </xf>
    <xf numFmtId="4" fontId="7" fillId="4" borderId="37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0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7" xfId="0" applyFill="1" applyBorder="1" applyAlignment="1">
      <alignment vertical="top"/>
    </xf>
    <xf numFmtId="0" fontId="0" fillId="3" borderId="48" xfId="0" applyFill="1" applyBorder="1" applyAlignment="1">
      <alignment wrapText="1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6" xfId="0" applyFill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7" xfId="0" applyNumberFormat="1" applyFill="1" applyBorder="1" applyAlignment="1">
      <alignment vertical="top" shrinkToFit="1"/>
    </xf>
    <xf numFmtId="4" fontId="17" fillId="0" borderId="34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52" xfId="0" applyFill="1" applyBorder="1" applyAlignment="1">
      <alignment vertical="top"/>
    </xf>
    <xf numFmtId="164" fontId="0" fillId="3" borderId="47" xfId="0" applyNumberFormat="1" applyFill="1" applyBorder="1" applyAlignment="1">
      <alignment vertical="top"/>
    </xf>
    <xf numFmtId="4" fontId="0" fillId="3" borderId="47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36" xfId="0" applyFont="1" applyBorder="1" applyAlignment="1">
      <alignment vertical="top" shrinkToFit="1"/>
    </xf>
    <xf numFmtId="164" fontId="17" fillId="0" borderId="37" xfId="0" applyNumberFormat="1" applyFont="1" applyBorder="1" applyAlignment="1">
      <alignment vertical="top" shrinkToFit="1"/>
    </xf>
    <xf numFmtId="4" fontId="17" fillId="0" borderId="37" xfId="0" applyNumberFormat="1" applyFont="1" applyBorder="1" applyAlignment="1">
      <alignment vertical="top" shrinkToFit="1"/>
    </xf>
    <xf numFmtId="0" fontId="17" fillId="0" borderId="37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17" fillId="0" borderId="34" xfId="0" applyFont="1" applyBorder="1" applyAlignment="1">
      <alignment horizontal="left" vertical="top" wrapText="1"/>
    </xf>
    <xf numFmtId="0" fontId="0" fillId="3" borderId="37" xfId="0" applyFill="1" applyBorder="1" applyAlignment="1">
      <alignment horizontal="left" vertical="top" wrapText="1"/>
    </xf>
    <xf numFmtId="0" fontId="17" fillId="0" borderId="37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32" xfId="0" applyFont="1" applyBorder="1" applyAlignment="1">
      <alignment vertical="top"/>
    </xf>
    <xf numFmtId="0" fontId="17" fillId="0" borderId="50" xfId="0" applyFont="1" applyBorder="1" applyAlignment="1">
      <alignment horizontal="left" vertical="top" wrapText="1"/>
    </xf>
    <xf numFmtId="0" fontId="17" fillId="0" borderId="53" xfId="0" applyFont="1" applyBorder="1" applyAlignment="1">
      <alignment vertical="top" shrinkToFit="1"/>
    </xf>
    <xf numFmtId="164" fontId="17" fillId="0" borderId="50" xfId="0" applyNumberFormat="1" applyFont="1" applyBorder="1" applyAlignment="1">
      <alignment vertical="top" shrinkToFit="1"/>
    </xf>
    <xf numFmtId="4" fontId="17" fillId="0" borderId="50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" fontId="7" fillId="4" borderId="37" xfId="0" applyNumberFormat="1" applyFont="1" applyFill="1" applyBorder="1"/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3" xfId="0" applyNumberFormat="1" applyFill="1" applyBorder="1"/>
    <xf numFmtId="3" fontId="0" fillId="4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18" xfId="0" applyNumberFormat="1" applyFont="1" applyBorder="1" applyAlignment="1">
      <alignment horizontal="lef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</cellXfs>
  <cellStyles count="2">
    <cellStyle name="Normální" xfId="0" builtinId="0"/>
    <cellStyle name="normální 2" xfId="1" xr:uid="{DCB3DAB6-C161-4BB1-A30E-5FDB1CC0579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3FB3F-4320-45D3-A2BA-4581DA31CD43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81" t="s">
        <v>39</v>
      </c>
      <c r="B2" s="181"/>
      <c r="C2" s="181"/>
      <c r="D2" s="181"/>
      <c r="E2" s="181"/>
      <c r="F2" s="181"/>
      <c r="G2" s="1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0412E-2C30-40AF-A35C-1B47BE4A017A}">
  <sheetPr codeName="List5112">
    <tabColor rgb="FF66FF66"/>
  </sheetPr>
  <dimension ref="A1:O55"/>
  <sheetViews>
    <sheetView showGridLines="0" topLeftCell="B1" zoomScaleNormal="100" zoomScaleSheetLayoutView="75" workbookViewId="0">
      <selection activeCell="I11" sqref="I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36</v>
      </c>
      <c r="B1" s="202" t="s">
        <v>42</v>
      </c>
      <c r="C1" s="203"/>
      <c r="D1" s="203"/>
      <c r="E1" s="203"/>
      <c r="F1" s="203"/>
      <c r="G1" s="203"/>
      <c r="H1" s="203"/>
      <c r="I1" s="203"/>
      <c r="J1" s="204"/>
    </row>
    <row r="2" spans="1:15" ht="23.25" customHeight="1" x14ac:dyDescent="0.2">
      <c r="A2" s="3"/>
      <c r="B2" s="70" t="s">
        <v>40</v>
      </c>
      <c r="C2" s="71"/>
      <c r="D2" s="218" t="s">
        <v>46</v>
      </c>
      <c r="E2" s="219"/>
      <c r="F2" s="219"/>
      <c r="G2" s="219"/>
      <c r="H2" s="219"/>
      <c r="I2" s="219"/>
      <c r="J2" s="220"/>
      <c r="O2" s="1"/>
    </row>
    <row r="3" spans="1:15" ht="23.25" customHeight="1" x14ac:dyDescent="0.2">
      <c r="A3" s="3"/>
      <c r="B3" s="72" t="s">
        <v>45</v>
      </c>
      <c r="C3" s="73"/>
      <c r="D3" s="222" t="s">
        <v>43</v>
      </c>
      <c r="E3" s="223"/>
      <c r="F3" s="223"/>
      <c r="G3" s="223"/>
      <c r="H3" s="223"/>
      <c r="I3" s="223"/>
      <c r="J3" s="224"/>
    </row>
    <row r="4" spans="1:15" ht="23.25" hidden="1" customHeight="1" x14ac:dyDescent="0.2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/>
      <c r="E5" s="22"/>
      <c r="F5" s="22"/>
      <c r="G5" s="22"/>
      <c r="H5" s="24" t="s">
        <v>33</v>
      </c>
      <c r="I5" s="79"/>
      <c r="J5" s="9"/>
    </row>
    <row r="6" spans="1:15" ht="15.75" customHeight="1" x14ac:dyDescent="0.2">
      <c r="A6" s="3"/>
      <c r="B6" s="34"/>
      <c r="C6" s="22"/>
      <c r="D6" s="79"/>
      <c r="E6" s="22"/>
      <c r="F6" s="22"/>
      <c r="G6" s="22"/>
      <c r="H6" s="24" t="s">
        <v>34</v>
      </c>
      <c r="I6" s="79"/>
      <c r="J6" s="9"/>
    </row>
    <row r="7" spans="1:15" ht="15.75" customHeight="1" x14ac:dyDescent="0.2">
      <c r="A7" s="3"/>
      <c r="B7" s="35"/>
      <c r="C7" s="80"/>
      <c r="D7" s="69"/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14"/>
      <c r="E11" s="214"/>
      <c r="F11" s="214"/>
      <c r="G11" s="214"/>
      <c r="H11" s="24" t="s">
        <v>33</v>
      </c>
      <c r="I11" s="79"/>
      <c r="J11" s="9"/>
    </row>
    <row r="12" spans="1:15" ht="15.75" customHeight="1" x14ac:dyDescent="0.2">
      <c r="A12" s="3"/>
      <c r="B12" s="34"/>
      <c r="C12" s="22"/>
      <c r="D12" s="228"/>
      <c r="E12" s="228"/>
      <c r="F12" s="228"/>
      <c r="G12" s="228"/>
      <c r="H12" s="24" t="s">
        <v>34</v>
      </c>
      <c r="I12" s="79"/>
      <c r="J12" s="9"/>
    </row>
    <row r="13" spans="1:15" ht="15.75" customHeight="1" x14ac:dyDescent="0.2">
      <c r="A13" s="3"/>
      <c r="B13" s="35"/>
      <c r="C13" s="80"/>
      <c r="D13" s="189"/>
      <c r="E13" s="189"/>
      <c r="F13" s="189"/>
      <c r="G13" s="189"/>
      <c r="H13" s="25"/>
      <c r="I13" s="29"/>
      <c r="J13" s="42"/>
    </row>
    <row r="14" spans="1:15" ht="24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221"/>
      <c r="F15" s="221"/>
      <c r="G15" s="226"/>
      <c r="H15" s="226"/>
      <c r="I15" s="226" t="s">
        <v>28</v>
      </c>
      <c r="J15" s="227"/>
    </row>
    <row r="16" spans="1:15" ht="23.25" customHeight="1" x14ac:dyDescent="0.2">
      <c r="A16" s="129" t="s">
        <v>23</v>
      </c>
      <c r="B16" s="130" t="s">
        <v>23</v>
      </c>
      <c r="C16" s="47"/>
      <c r="D16" s="48"/>
      <c r="E16" s="192"/>
      <c r="F16" s="193"/>
      <c r="G16" s="192"/>
      <c r="H16" s="193"/>
      <c r="I16" s="192">
        <f>I52</f>
        <v>0</v>
      </c>
      <c r="J16" s="211"/>
    </row>
    <row r="17" spans="1:10" ht="23.25" customHeight="1" x14ac:dyDescent="0.2">
      <c r="A17" s="129" t="s">
        <v>24</v>
      </c>
      <c r="B17" s="130" t="s">
        <v>24</v>
      </c>
      <c r="C17" s="47"/>
      <c r="D17" s="48"/>
      <c r="E17" s="192"/>
      <c r="F17" s="193"/>
      <c r="G17" s="192"/>
      <c r="H17" s="193"/>
      <c r="I17" s="192">
        <v>0</v>
      </c>
      <c r="J17" s="211"/>
    </row>
    <row r="18" spans="1:10" ht="23.25" customHeight="1" x14ac:dyDescent="0.2">
      <c r="A18" s="129" t="s">
        <v>25</v>
      </c>
      <c r="B18" s="130" t="s">
        <v>25</v>
      </c>
      <c r="C18" s="47"/>
      <c r="D18" s="48"/>
      <c r="E18" s="192"/>
      <c r="F18" s="193"/>
      <c r="G18" s="192"/>
      <c r="H18" s="193"/>
      <c r="I18" s="192">
        <v>0</v>
      </c>
      <c r="J18" s="211"/>
    </row>
    <row r="19" spans="1:10" ht="23.25" customHeight="1" x14ac:dyDescent="0.2">
      <c r="A19" s="129" t="s">
        <v>60</v>
      </c>
      <c r="B19" s="130" t="s">
        <v>26</v>
      </c>
      <c r="C19" s="47"/>
      <c r="D19" s="48"/>
      <c r="E19" s="192"/>
      <c r="F19" s="193"/>
      <c r="G19" s="192"/>
      <c r="H19" s="193"/>
      <c r="I19" s="192">
        <v>0</v>
      </c>
      <c r="J19" s="211"/>
    </row>
    <row r="20" spans="1:10" ht="23.25" customHeight="1" x14ac:dyDescent="0.2">
      <c r="A20" s="129" t="s">
        <v>61</v>
      </c>
      <c r="B20" s="130" t="s">
        <v>27</v>
      </c>
      <c r="C20" s="47"/>
      <c r="D20" s="48"/>
      <c r="E20" s="192"/>
      <c r="F20" s="193"/>
      <c r="G20" s="192"/>
      <c r="H20" s="193"/>
      <c r="I20" s="192">
        <v>0</v>
      </c>
      <c r="J20" s="211"/>
    </row>
    <row r="21" spans="1:10" ht="23.25" customHeight="1" x14ac:dyDescent="0.2">
      <c r="A21" s="3"/>
      <c r="B21" s="63" t="s">
        <v>28</v>
      </c>
      <c r="C21" s="64"/>
      <c r="D21" s="65"/>
      <c r="E21" s="212"/>
      <c r="F21" s="213"/>
      <c r="G21" s="212"/>
      <c r="H21" s="213"/>
      <c r="I21" s="212">
        <f>SUM(I16:J20)</f>
        <v>0</v>
      </c>
      <c r="J21" s="217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209">
        <v>0</v>
      </c>
      <c r="H23" s="210"/>
      <c r="I23" s="210"/>
      <c r="J23" s="51" t="str">
        <f t="shared" ref="J23:J28" si="0">Mena</f>
        <v>CZK</v>
      </c>
    </row>
    <row r="24" spans="1:10" ht="23.25" hidden="1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15">
        <v>0</v>
      </c>
      <c r="H24" s="216"/>
      <c r="I24" s="216"/>
      <c r="J24" s="51" t="str">
        <f t="shared" si="0"/>
        <v>CZK</v>
      </c>
    </row>
    <row r="25" spans="1:10" ht="23.25" customHeight="1" thickBot="1" x14ac:dyDescent="0.25">
      <c r="A25" s="3"/>
      <c r="B25" s="46" t="s">
        <v>13</v>
      </c>
      <c r="C25" s="47"/>
      <c r="D25" s="48"/>
      <c r="E25" s="49">
        <v>21</v>
      </c>
      <c r="F25" s="50" t="s">
        <v>0</v>
      </c>
      <c r="G25" s="209">
        <f>I21</f>
        <v>0</v>
      </c>
      <c r="H25" s="210"/>
      <c r="I25" s="210"/>
      <c r="J25" s="51" t="str">
        <f t="shared" si="0"/>
        <v>CZK</v>
      </c>
    </row>
    <row r="26" spans="1:10" ht="23.25" hidden="1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05">
        <v>333609</v>
      </c>
      <c r="H26" s="206"/>
      <c r="I26" s="206"/>
      <c r="J26" s="45" t="str">
        <f t="shared" si="0"/>
        <v>CZK</v>
      </c>
    </row>
    <row r="27" spans="1:10" ht="23.25" hidden="1" customHeight="1" thickBot="1" x14ac:dyDescent="0.25">
      <c r="A27" s="3"/>
      <c r="B27" s="39" t="s">
        <v>4</v>
      </c>
      <c r="C27" s="17"/>
      <c r="D27" s="20"/>
      <c r="E27" s="17"/>
      <c r="F27" s="18"/>
      <c r="G27" s="207">
        <v>0</v>
      </c>
      <c r="H27" s="207"/>
      <c r="I27" s="207"/>
      <c r="J27" s="52" t="str">
        <f t="shared" si="0"/>
        <v>CZK</v>
      </c>
    </row>
    <row r="28" spans="1:10" ht="27.75" customHeight="1" thickBot="1" x14ac:dyDescent="0.25">
      <c r="A28" s="3"/>
      <c r="B28" s="102" t="s">
        <v>22</v>
      </c>
      <c r="C28" s="103"/>
      <c r="D28" s="103"/>
      <c r="E28" s="104"/>
      <c r="F28" s="105"/>
      <c r="G28" s="208">
        <f>ZakladDPHZakl*1.21</f>
        <v>0</v>
      </c>
      <c r="H28" s="225"/>
      <c r="I28" s="225"/>
      <c r="J28" s="106" t="str">
        <f t="shared" si="0"/>
        <v>CZK</v>
      </c>
    </row>
    <row r="29" spans="1:10" ht="27.75" hidden="1" customHeight="1" thickBot="1" x14ac:dyDescent="0.25">
      <c r="A29" s="3"/>
      <c r="B29" s="102" t="s">
        <v>35</v>
      </c>
      <c r="C29" s="107"/>
      <c r="D29" s="107"/>
      <c r="E29" s="107"/>
      <c r="F29" s="107"/>
      <c r="G29" s="208">
        <v>1922224</v>
      </c>
      <c r="H29" s="208"/>
      <c r="I29" s="208"/>
      <c r="J29" s="108" t="s">
        <v>49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45834</v>
      </c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190"/>
      <c r="E34" s="190"/>
      <c r="G34" s="190"/>
      <c r="H34" s="190"/>
      <c r="I34" s="190"/>
      <c r="J34" s="31"/>
    </row>
    <row r="35" spans="1:10" ht="12.75" customHeight="1" x14ac:dyDescent="0.2">
      <c r="A35" s="3"/>
      <c r="B35" s="3"/>
      <c r="D35" s="191" t="s">
        <v>2</v>
      </c>
      <c r="E35" s="191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1"/>
      <c r="G37" s="91"/>
      <c r="H37" s="91"/>
      <c r="I37" s="91"/>
      <c r="J37" s="2"/>
    </row>
    <row r="38" spans="1:10" ht="25.5" hidden="1" customHeight="1" x14ac:dyDescent="0.2">
      <c r="A38" s="83" t="s">
        <v>37</v>
      </c>
      <c r="B38" s="85" t="s">
        <v>16</v>
      </c>
      <c r="C38" s="86" t="s">
        <v>5</v>
      </c>
      <c r="D38" s="87"/>
      <c r="E38" s="87"/>
      <c r="F38" s="92" t="str">
        <f>B23</f>
        <v>Základ pro sníženou DPH</v>
      </c>
      <c r="G38" s="92" t="str">
        <f>B25</f>
        <v>Základ pro základní DPH</v>
      </c>
      <c r="H38" s="93" t="s">
        <v>17</v>
      </c>
      <c r="I38" s="94" t="s">
        <v>1</v>
      </c>
      <c r="J38" s="88" t="s">
        <v>0</v>
      </c>
    </row>
    <row r="39" spans="1:10" ht="25.5" hidden="1" customHeight="1" x14ac:dyDescent="0.2">
      <c r="A39" s="83">
        <v>1</v>
      </c>
      <c r="B39" s="89" t="s">
        <v>47</v>
      </c>
      <c r="C39" s="194" t="s">
        <v>46</v>
      </c>
      <c r="D39" s="195"/>
      <c r="E39" s="195"/>
      <c r="F39" s="95">
        <v>0</v>
      </c>
      <c r="G39" s="96">
        <v>1588615</v>
      </c>
      <c r="H39" s="97"/>
      <c r="I39" s="98">
        <v>1588615</v>
      </c>
      <c r="J39" s="90">
        <f>IF(CenaCelkemVypocet=0,"",I39/CenaCelkemVypocet*100)</f>
        <v>100</v>
      </c>
    </row>
    <row r="40" spans="1:10" ht="25.5" hidden="1" customHeight="1" x14ac:dyDescent="0.2">
      <c r="A40" s="83"/>
      <c r="B40" s="196" t="s">
        <v>48</v>
      </c>
      <c r="C40" s="197"/>
      <c r="D40" s="197"/>
      <c r="E40" s="197"/>
      <c r="F40" s="99">
        <f>SUMIF(A39:A39,"=1",F39:F39)</f>
        <v>0</v>
      </c>
      <c r="G40" s="100">
        <f>SUMIF(A39:A39,"=1",G39:G39)</f>
        <v>1588615</v>
      </c>
      <c r="H40" s="100">
        <f>SUMIF(A39:A39,"=1",H39:H39)</f>
        <v>0</v>
      </c>
      <c r="I40" s="101">
        <f>SUMIF(A39:A39,"=1",I39:I39)</f>
        <v>1588615</v>
      </c>
      <c r="J40" s="84">
        <f>SUMIF(A39:A39,"=1",J39:J39)</f>
        <v>100</v>
      </c>
    </row>
    <row r="44" spans="1:10" ht="15.75" x14ac:dyDescent="0.25">
      <c r="B44" s="109" t="s">
        <v>50</v>
      </c>
    </row>
    <row r="46" spans="1:10" ht="25.5" customHeight="1" x14ac:dyDescent="0.2">
      <c r="A46" s="110"/>
      <c r="B46" s="114" t="s">
        <v>16</v>
      </c>
      <c r="C46" s="114" t="s">
        <v>5</v>
      </c>
      <c r="D46" s="115"/>
      <c r="E46" s="115"/>
      <c r="F46" s="118" t="s">
        <v>51</v>
      </c>
      <c r="G46" s="118"/>
      <c r="H46" s="118"/>
      <c r="I46" s="198" t="s">
        <v>28</v>
      </c>
      <c r="J46" s="198"/>
    </row>
    <row r="47" spans="1:10" ht="25.5" customHeight="1" x14ac:dyDescent="0.2">
      <c r="A47" s="111"/>
      <c r="B47" s="121" t="s">
        <v>52</v>
      </c>
      <c r="C47" s="200" t="s">
        <v>53</v>
      </c>
      <c r="D47" s="201"/>
      <c r="E47" s="201"/>
      <c r="F47" s="125" t="s">
        <v>23</v>
      </c>
      <c r="G47" s="122"/>
      <c r="H47" s="122"/>
      <c r="I47" s="199">
        <f>'Rozpočet Pol'!G8</f>
        <v>0</v>
      </c>
      <c r="J47" s="199"/>
    </row>
    <row r="48" spans="1:10" ht="25.5" customHeight="1" x14ac:dyDescent="0.2">
      <c r="A48" s="111"/>
      <c r="B48" s="113" t="s">
        <v>54</v>
      </c>
      <c r="C48" s="184" t="s">
        <v>55</v>
      </c>
      <c r="D48" s="185"/>
      <c r="E48" s="185"/>
      <c r="F48" s="126" t="s">
        <v>23</v>
      </c>
      <c r="G48" s="119"/>
      <c r="H48" s="119"/>
      <c r="I48" s="183">
        <f>'Rozpočet Pol'!G56</f>
        <v>0</v>
      </c>
      <c r="J48" s="183"/>
    </row>
    <row r="49" spans="1:10" ht="25.5" customHeight="1" x14ac:dyDescent="0.2">
      <c r="A49" s="111"/>
      <c r="B49" s="113" t="s">
        <v>56</v>
      </c>
      <c r="C49" s="184" t="s">
        <v>57</v>
      </c>
      <c r="D49" s="185"/>
      <c r="E49" s="185"/>
      <c r="F49" s="126" t="s">
        <v>23</v>
      </c>
      <c r="G49" s="119"/>
      <c r="H49" s="119"/>
      <c r="I49" s="183">
        <f>'Rozpočet Pol'!G66</f>
        <v>0</v>
      </c>
      <c r="J49" s="183"/>
    </row>
    <row r="50" spans="1:10" ht="25.5" customHeight="1" x14ac:dyDescent="0.2">
      <c r="A50" s="111"/>
      <c r="B50" s="113" t="s">
        <v>58</v>
      </c>
      <c r="C50" s="184" t="s">
        <v>185</v>
      </c>
      <c r="D50" s="185"/>
      <c r="E50" s="185"/>
      <c r="F50" s="126" t="s">
        <v>23</v>
      </c>
      <c r="G50" s="119"/>
      <c r="H50" s="119"/>
      <c r="I50" s="183">
        <f>'Rozpočet Pol'!G77</f>
        <v>0</v>
      </c>
      <c r="J50" s="183"/>
    </row>
    <row r="51" spans="1:10" ht="25.5" customHeight="1" x14ac:dyDescent="0.2">
      <c r="A51" s="111"/>
      <c r="B51" s="123" t="s">
        <v>186</v>
      </c>
      <c r="C51" s="187" t="s">
        <v>59</v>
      </c>
      <c r="D51" s="188"/>
      <c r="E51" s="188"/>
      <c r="F51" s="127" t="s">
        <v>23</v>
      </c>
      <c r="G51" s="124"/>
      <c r="H51" s="124"/>
      <c r="I51" s="186">
        <f>'Rozpočet Pol'!G81</f>
        <v>0</v>
      </c>
      <c r="J51" s="186"/>
    </row>
    <row r="52" spans="1:10" ht="25.5" customHeight="1" x14ac:dyDescent="0.2">
      <c r="A52" s="112"/>
      <c r="B52" s="116" t="s">
        <v>1</v>
      </c>
      <c r="C52" s="116"/>
      <c r="D52" s="117"/>
      <c r="E52" s="117"/>
      <c r="F52" s="128"/>
      <c r="G52" s="120"/>
      <c r="H52" s="120"/>
      <c r="I52" s="182">
        <f>SUM(I47:I51)</f>
        <v>0</v>
      </c>
      <c r="J52" s="182"/>
    </row>
    <row r="53" spans="1:10" x14ac:dyDescent="0.2">
      <c r="F53" s="82"/>
      <c r="G53" s="82"/>
      <c r="H53" s="82"/>
      <c r="I53" s="82"/>
      <c r="J53" s="82"/>
    </row>
    <row r="54" spans="1:10" x14ac:dyDescent="0.2">
      <c r="F54" s="82"/>
      <c r="G54" s="82"/>
      <c r="H54" s="82"/>
      <c r="I54" s="82"/>
      <c r="J54" s="82"/>
    </row>
    <row r="55" spans="1:10" x14ac:dyDescent="0.2">
      <c r="F55" s="82"/>
      <c r="G55" s="82"/>
      <c r="H55" s="82"/>
      <c r="I55" s="82"/>
      <c r="J55" s="8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D13:G13"/>
    <mergeCell ref="D34:E34"/>
    <mergeCell ref="D35:E35"/>
    <mergeCell ref="G19:H19"/>
    <mergeCell ref="G20:H20"/>
    <mergeCell ref="G34:I34"/>
    <mergeCell ref="G28:I28"/>
    <mergeCell ref="I52:J52"/>
    <mergeCell ref="I48:J48"/>
    <mergeCell ref="C48:E48"/>
    <mergeCell ref="I49:J49"/>
    <mergeCell ref="C49:E49"/>
    <mergeCell ref="I51:J51"/>
    <mergeCell ref="C51:E51"/>
    <mergeCell ref="C50:E50"/>
    <mergeCell ref="I50:J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9AE5F-EE0F-4323-B674-6ADCCAD1093C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29" t="s">
        <v>6</v>
      </c>
      <c r="B1" s="229"/>
      <c r="C1" s="230"/>
      <c r="D1" s="229"/>
      <c r="E1" s="229"/>
      <c r="F1" s="229"/>
      <c r="G1" s="229"/>
    </row>
    <row r="2" spans="1:7" ht="24.95" customHeight="1" x14ac:dyDescent="0.2">
      <c r="A2" s="68" t="s">
        <v>41</v>
      </c>
      <c r="B2" s="67"/>
      <c r="C2" s="231"/>
      <c r="D2" s="231"/>
      <c r="E2" s="231"/>
      <c r="F2" s="231"/>
      <c r="G2" s="232"/>
    </row>
    <row r="3" spans="1:7" ht="24.95" hidden="1" customHeight="1" x14ac:dyDescent="0.2">
      <c r="A3" s="68" t="s">
        <v>7</v>
      </c>
      <c r="B3" s="67"/>
      <c r="C3" s="231"/>
      <c r="D3" s="231"/>
      <c r="E3" s="231"/>
      <c r="F3" s="231"/>
      <c r="G3" s="232"/>
    </row>
    <row r="4" spans="1:7" ht="24.95" hidden="1" customHeight="1" x14ac:dyDescent="0.2">
      <c r="A4" s="68" t="s">
        <v>8</v>
      </c>
      <c r="B4" s="67"/>
      <c r="C4" s="231"/>
      <c r="D4" s="231"/>
      <c r="E4" s="231"/>
      <c r="F4" s="231"/>
      <c r="G4" s="232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244A3-77C2-4365-9B0C-108BBDCF7400}">
  <sheetPr>
    <outlinePr summaryBelow="0"/>
  </sheetPr>
  <dimension ref="A1:BH86"/>
  <sheetViews>
    <sheetView tabSelected="1" topLeftCell="A67" workbookViewId="0">
      <selection activeCell="C79" sqref="C79"/>
    </sheetView>
  </sheetViews>
  <sheetFormatPr defaultRowHeight="12.75" outlineLevelRow="1" x14ac:dyDescent="0.2"/>
  <cols>
    <col min="1" max="1" width="4.28515625" customWidth="1"/>
    <col min="2" max="2" width="14.42578125" style="81" customWidth="1"/>
    <col min="3" max="3" width="38.28515625" style="8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33" t="s">
        <v>6</v>
      </c>
      <c r="B1" s="233"/>
      <c r="C1" s="233"/>
      <c r="D1" s="233"/>
      <c r="E1" s="233"/>
      <c r="F1" s="233"/>
      <c r="G1" s="233"/>
      <c r="AE1" t="s">
        <v>63</v>
      </c>
    </row>
    <row r="2" spans="1:60" ht="24.95" customHeight="1" x14ac:dyDescent="0.2">
      <c r="A2" s="133" t="s">
        <v>62</v>
      </c>
      <c r="B2" s="131"/>
      <c r="C2" s="234" t="s">
        <v>46</v>
      </c>
      <c r="D2" s="235"/>
      <c r="E2" s="235"/>
      <c r="F2" s="235"/>
      <c r="G2" s="236"/>
      <c r="AE2" t="s">
        <v>64</v>
      </c>
    </row>
    <row r="3" spans="1:60" ht="24.95" customHeight="1" x14ac:dyDescent="0.2">
      <c r="A3" s="134" t="s">
        <v>7</v>
      </c>
      <c r="B3" s="132"/>
      <c r="C3" s="237" t="s">
        <v>43</v>
      </c>
      <c r="D3" s="238"/>
      <c r="E3" s="238"/>
      <c r="F3" s="238"/>
      <c r="G3" s="239"/>
      <c r="AE3" t="s">
        <v>65</v>
      </c>
    </row>
    <row r="4" spans="1:60" ht="24.95" hidden="1" customHeight="1" x14ac:dyDescent="0.2">
      <c r="A4" s="134" t="s">
        <v>8</v>
      </c>
      <c r="B4" s="132"/>
      <c r="C4" s="237"/>
      <c r="D4" s="238"/>
      <c r="E4" s="238"/>
      <c r="F4" s="238"/>
      <c r="G4" s="239"/>
      <c r="AE4" t="s">
        <v>66</v>
      </c>
    </row>
    <row r="5" spans="1:60" hidden="1" x14ac:dyDescent="0.2">
      <c r="A5" s="135" t="s">
        <v>67</v>
      </c>
      <c r="B5" s="136"/>
      <c r="C5" s="136"/>
      <c r="D5" s="137"/>
      <c r="E5" s="137"/>
      <c r="F5" s="137"/>
      <c r="G5" s="138"/>
      <c r="AE5" t="s">
        <v>68</v>
      </c>
    </row>
    <row r="7" spans="1:60" ht="38.25" x14ac:dyDescent="0.2">
      <c r="A7" s="143" t="s">
        <v>69</v>
      </c>
      <c r="B7" s="144" t="s">
        <v>70</v>
      </c>
      <c r="C7" s="144" t="s">
        <v>71</v>
      </c>
      <c r="D7" s="143" t="s">
        <v>72</v>
      </c>
      <c r="E7" s="143" t="s">
        <v>73</v>
      </c>
      <c r="F7" s="139" t="s">
        <v>74</v>
      </c>
      <c r="G7" s="157" t="s">
        <v>28</v>
      </c>
      <c r="H7" s="158" t="s">
        <v>29</v>
      </c>
      <c r="I7" s="158" t="s">
        <v>75</v>
      </c>
      <c r="J7" s="158" t="s">
        <v>30</v>
      </c>
      <c r="K7" s="158" t="s">
        <v>76</v>
      </c>
      <c r="L7" s="158" t="s">
        <v>77</v>
      </c>
      <c r="M7" s="158" t="s">
        <v>78</v>
      </c>
      <c r="N7" s="158" t="s">
        <v>79</v>
      </c>
      <c r="O7" s="158" t="s">
        <v>80</v>
      </c>
      <c r="P7" s="158" t="s">
        <v>81</v>
      </c>
      <c r="Q7" s="158" t="s">
        <v>82</v>
      </c>
      <c r="R7" s="158" t="s">
        <v>83</v>
      </c>
      <c r="S7" s="158" t="s">
        <v>84</v>
      </c>
      <c r="T7" s="158" t="s">
        <v>85</v>
      </c>
      <c r="U7" s="146" t="s">
        <v>86</v>
      </c>
    </row>
    <row r="8" spans="1:60" x14ac:dyDescent="0.2">
      <c r="A8" s="159" t="s">
        <v>87</v>
      </c>
      <c r="B8" s="160" t="s">
        <v>52</v>
      </c>
      <c r="C8" s="161" t="s">
        <v>53</v>
      </c>
      <c r="D8" s="162"/>
      <c r="E8" s="163"/>
      <c r="F8" s="164"/>
      <c r="G8" s="164">
        <f>SUMIF(AE9:AE55,"&lt;&gt;NOR",G9:G55)</f>
        <v>0</v>
      </c>
      <c r="H8" s="164"/>
      <c r="I8" s="164">
        <f>SUM(I9:I55)</f>
        <v>1021125.7</v>
      </c>
      <c r="J8" s="164"/>
      <c r="K8" s="164">
        <f>SUM(K9:K55)</f>
        <v>35569.300000000003</v>
      </c>
      <c r="L8" s="164"/>
      <c r="M8" s="164">
        <f>SUM(M9:M55)</f>
        <v>0</v>
      </c>
      <c r="N8" s="145"/>
      <c r="O8" s="145">
        <f>SUM(O9:O55)</f>
        <v>0.18360999999999997</v>
      </c>
      <c r="P8" s="145"/>
      <c r="Q8" s="145">
        <f>SUM(Q9:Q55)</f>
        <v>0</v>
      </c>
      <c r="R8" s="145"/>
      <c r="S8" s="145"/>
      <c r="T8" s="159"/>
      <c r="U8" s="145">
        <f>SUM(U9:U55)</f>
        <v>26.73</v>
      </c>
      <c r="AE8" t="s">
        <v>88</v>
      </c>
    </row>
    <row r="9" spans="1:60" outlineLevel="1" x14ac:dyDescent="0.2">
      <c r="A9" s="141">
        <v>1</v>
      </c>
      <c r="B9" s="141" t="s">
        <v>89</v>
      </c>
      <c r="C9" s="171" t="s">
        <v>90</v>
      </c>
      <c r="D9" s="147" t="s">
        <v>91</v>
      </c>
      <c r="E9" s="153">
        <v>2</v>
      </c>
      <c r="F9" s="155">
        <v>0</v>
      </c>
      <c r="G9" s="155">
        <f>E9*F9</f>
        <v>0</v>
      </c>
      <c r="H9" s="155">
        <v>95913</v>
      </c>
      <c r="I9" s="155">
        <f t="shared" ref="I9:I55" si="0">ROUND(E9*H9,2)</f>
        <v>191826</v>
      </c>
      <c r="J9" s="155">
        <v>0</v>
      </c>
      <c r="K9" s="155">
        <f t="shared" ref="K9:K55" si="1">ROUND(E9*J9,2)</f>
        <v>0</v>
      </c>
      <c r="L9" s="155">
        <v>21</v>
      </c>
      <c r="M9" s="155">
        <f t="shared" ref="M9:M55" si="2">G9*(1+L9/100)</f>
        <v>0</v>
      </c>
      <c r="N9" s="148">
        <v>0</v>
      </c>
      <c r="O9" s="148">
        <f t="shared" ref="O9:O55" si="3">ROUND(E9*N9,5)</f>
        <v>0</v>
      </c>
      <c r="P9" s="148">
        <v>0</v>
      </c>
      <c r="Q9" s="148">
        <f t="shared" ref="Q9:Q55" si="4">ROUND(E9*P9,5)</f>
        <v>0</v>
      </c>
      <c r="R9" s="148"/>
      <c r="S9" s="148"/>
      <c r="T9" s="149">
        <v>0</v>
      </c>
      <c r="U9" s="148">
        <f t="shared" ref="U9:U55" si="5">ROUND(E9*T9,2)</f>
        <v>0</v>
      </c>
      <c r="V9" s="140"/>
      <c r="W9" s="140"/>
      <c r="X9" s="140"/>
      <c r="Y9" s="140"/>
      <c r="Z9" s="140"/>
      <c r="AA9" s="140"/>
      <c r="AB9" s="140"/>
      <c r="AC9" s="140"/>
      <c r="AD9" s="140"/>
      <c r="AE9" s="140" t="s">
        <v>92</v>
      </c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outlineLevel="1" x14ac:dyDescent="0.2">
      <c r="A10" s="141">
        <v>2</v>
      </c>
      <c r="B10" s="141" t="s">
        <v>89</v>
      </c>
      <c r="C10" s="171" t="s">
        <v>93</v>
      </c>
      <c r="D10" s="147" t="s">
        <v>91</v>
      </c>
      <c r="E10" s="153">
        <v>2</v>
      </c>
      <c r="F10" s="155">
        <v>0</v>
      </c>
      <c r="G10" s="155">
        <f t="shared" ref="G10:G71" si="6">E10*F10</f>
        <v>0</v>
      </c>
      <c r="H10" s="155">
        <v>7320</v>
      </c>
      <c r="I10" s="155">
        <f t="shared" si="0"/>
        <v>14640</v>
      </c>
      <c r="J10" s="155">
        <v>0</v>
      </c>
      <c r="K10" s="155">
        <f t="shared" si="1"/>
        <v>0</v>
      </c>
      <c r="L10" s="155">
        <v>21</v>
      </c>
      <c r="M10" s="155">
        <f t="shared" si="2"/>
        <v>0</v>
      </c>
      <c r="N10" s="148">
        <v>0</v>
      </c>
      <c r="O10" s="148">
        <f t="shared" si="3"/>
        <v>0</v>
      </c>
      <c r="P10" s="148">
        <v>0</v>
      </c>
      <c r="Q10" s="148">
        <f t="shared" si="4"/>
        <v>0</v>
      </c>
      <c r="R10" s="148"/>
      <c r="S10" s="148"/>
      <c r="T10" s="149">
        <v>0</v>
      </c>
      <c r="U10" s="148">
        <f t="shared" si="5"/>
        <v>0</v>
      </c>
      <c r="V10" s="140"/>
      <c r="W10" s="140"/>
      <c r="X10" s="140"/>
      <c r="Y10" s="140"/>
      <c r="Z10" s="140"/>
      <c r="AA10" s="140"/>
      <c r="AB10" s="140"/>
      <c r="AC10" s="140"/>
      <c r="AD10" s="140"/>
      <c r="AE10" s="140" t="s">
        <v>92</v>
      </c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outlineLevel="1" x14ac:dyDescent="0.2">
      <c r="A11" s="141">
        <v>3</v>
      </c>
      <c r="B11" s="141" t="s">
        <v>89</v>
      </c>
      <c r="C11" s="171" t="s">
        <v>94</v>
      </c>
      <c r="D11" s="147" t="s">
        <v>91</v>
      </c>
      <c r="E11" s="153">
        <v>2</v>
      </c>
      <c r="F11" s="155">
        <v>0</v>
      </c>
      <c r="G11" s="155">
        <f t="shared" si="6"/>
        <v>0</v>
      </c>
      <c r="H11" s="155">
        <v>49400</v>
      </c>
      <c r="I11" s="155">
        <f t="shared" si="0"/>
        <v>98800</v>
      </c>
      <c r="J11" s="155">
        <v>0</v>
      </c>
      <c r="K11" s="155">
        <f t="shared" si="1"/>
        <v>0</v>
      </c>
      <c r="L11" s="155">
        <v>21</v>
      </c>
      <c r="M11" s="155">
        <f t="shared" si="2"/>
        <v>0</v>
      </c>
      <c r="N11" s="148">
        <v>0</v>
      </c>
      <c r="O11" s="148">
        <f t="shared" si="3"/>
        <v>0</v>
      </c>
      <c r="P11" s="148">
        <v>0</v>
      </c>
      <c r="Q11" s="148">
        <f t="shared" si="4"/>
        <v>0</v>
      </c>
      <c r="R11" s="148"/>
      <c r="S11" s="148"/>
      <c r="T11" s="149">
        <v>0</v>
      </c>
      <c r="U11" s="148">
        <f t="shared" si="5"/>
        <v>0</v>
      </c>
      <c r="V11" s="140"/>
      <c r="W11" s="140"/>
      <c r="X11" s="140"/>
      <c r="Y11" s="140"/>
      <c r="Z11" s="140"/>
      <c r="AA11" s="140"/>
      <c r="AB11" s="140"/>
      <c r="AC11" s="140"/>
      <c r="AD11" s="140"/>
      <c r="AE11" s="140" t="s">
        <v>92</v>
      </c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outlineLevel="1" x14ac:dyDescent="0.2">
      <c r="A12" s="141">
        <v>4</v>
      </c>
      <c r="B12" s="141" t="s">
        <v>89</v>
      </c>
      <c r="C12" s="171" t="s">
        <v>184</v>
      </c>
      <c r="D12" s="147" t="s">
        <v>91</v>
      </c>
      <c r="E12" s="153">
        <v>2</v>
      </c>
      <c r="F12" s="155">
        <v>0</v>
      </c>
      <c r="G12" s="155">
        <f t="shared" si="6"/>
        <v>0</v>
      </c>
      <c r="H12" s="155">
        <v>21560</v>
      </c>
      <c r="I12" s="155">
        <f t="shared" si="0"/>
        <v>43120</v>
      </c>
      <c r="J12" s="155">
        <v>0</v>
      </c>
      <c r="K12" s="155">
        <f t="shared" si="1"/>
        <v>0</v>
      </c>
      <c r="L12" s="155">
        <v>21</v>
      </c>
      <c r="M12" s="155">
        <f t="shared" si="2"/>
        <v>0</v>
      </c>
      <c r="N12" s="148">
        <v>0</v>
      </c>
      <c r="O12" s="148">
        <f t="shared" si="3"/>
        <v>0</v>
      </c>
      <c r="P12" s="148">
        <v>0</v>
      </c>
      <c r="Q12" s="148">
        <f t="shared" si="4"/>
        <v>0</v>
      </c>
      <c r="R12" s="148"/>
      <c r="S12" s="148"/>
      <c r="T12" s="149">
        <v>0</v>
      </c>
      <c r="U12" s="148">
        <f t="shared" si="5"/>
        <v>0</v>
      </c>
      <c r="V12" s="140"/>
      <c r="W12" s="140"/>
      <c r="X12" s="140"/>
      <c r="Y12" s="140"/>
      <c r="Z12" s="140"/>
      <c r="AA12" s="140"/>
      <c r="AB12" s="140"/>
      <c r="AC12" s="140"/>
      <c r="AD12" s="140"/>
      <c r="AE12" s="140" t="s">
        <v>92</v>
      </c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outlineLevel="1" x14ac:dyDescent="0.2">
      <c r="A13" s="141">
        <v>5</v>
      </c>
      <c r="B13" s="141" t="s">
        <v>95</v>
      </c>
      <c r="C13" s="171" t="s">
        <v>96</v>
      </c>
      <c r="D13" s="147" t="s">
        <v>97</v>
      </c>
      <c r="E13" s="153">
        <v>4</v>
      </c>
      <c r="F13" s="155">
        <v>0</v>
      </c>
      <c r="G13" s="155">
        <f t="shared" si="6"/>
        <v>0</v>
      </c>
      <c r="H13" s="155">
        <v>20514</v>
      </c>
      <c r="I13" s="155">
        <f t="shared" si="0"/>
        <v>82056</v>
      </c>
      <c r="J13" s="155">
        <v>0</v>
      </c>
      <c r="K13" s="155">
        <f t="shared" si="1"/>
        <v>0</v>
      </c>
      <c r="L13" s="155">
        <v>21</v>
      </c>
      <c r="M13" s="155">
        <f t="shared" si="2"/>
        <v>0</v>
      </c>
      <c r="N13" s="148">
        <v>0</v>
      </c>
      <c r="O13" s="148">
        <f t="shared" si="3"/>
        <v>0</v>
      </c>
      <c r="P13" s="148">
        <v>0</v>
      </c>
      <c r="Q13" s="148">
        <f t="shared" si="4"/>
        <v>0</v>
      </c>
      <c r="R13" s="148"/>
      <c r="S13" s="148"/>
      <c r="T13" s="149">
        <v>0</v>
      </c>
      <c r="U13" s="148">
        <f t="shared" si="5"/>
        <v>0</v>
      </c>
      <c r="V13" s="140"/>
      <c r="W13" s="140"/>
      <c r="X13" s="140"/>
      <c r="Y13" s="140"/>
      <c r="Z13" s="140"/>
      <c r="AA13" s="140"/>
      <c r="AB13" s="140"/>
      <c r="AC13" s="140"/>
      <c r="AD13" s="140"/>
      <c r="AE13" s="140" t="s">
        <v>92</v>
      </c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outlineLevel="1" x14ac:dyDescent="0.2">
      <c r="A14" s="141">
        <v>6</v>
      </c>
      <c r="B14" s="141" t="s">
        <v>89</v>
      </c>
      <c r="C14" s="171" t="s">
        <v>98</v>
      </c>
      <c r="D14" s="147" t="s">
        <v>91</v>
      </c>
      <c r="E14" s="153">
        <v>2</v>
      </c>
      <c r="F14" s="155">
        <v>0</v>
      </c>
      <c r="G14" s="155">
        <f t="shared" si="6"/>
        <v>0</v>
      </c>
      <c r="H14" s="155">
        <v>33618</v>
      </c>
      <c r="I14" s="155">
        <f t="shared" si="0"/>
        <v>67236</v>
      </c>
      <c r="J14" s="155">
        <v>0</v>
      </c>
      <c r="K14" s="155">
        <f t="shared" si="1"/>
        <v>0</v>
      </c>
      <c r="L14" s="155">
        <v>21</v>
      </c>
      <c r="M14" s="155">
        <f t="shared" si="2"/>
        <v>0</v>
      </c>
      <c r="N14" s="148">
        <v>0</v>
      </c>
      <c r="O14" s="148">
        <f t="shared" si="3"/>
        <v>0</v>
      </c>
      <c r="P14" s="148">
        <v>0</v>
      </c>
      <c r="Q14" s="148">
        <f t="shared" si="4"/>
        <v>0</v>
      </c>
      <c r="R14" s="148"/>
      <c r="S14" s="148"/>
      <c r="T14" s="149">
        <v>0</v>
      </c>
      <c r="U14" s="148">
        <f t="shared" si="5"/>
        <v>0</v>
      </c>
      <c r="V14" s="140"/>
      <c r="W14" s="140"/>
      <c r="X14" s="140"/>
      <c r="Y14" s="140"/>
      <c r="Z14" s="140"/>
      <c r="AA14" s="140"/>
      <c r="AB14" s="140"/>
      <c r="AC14" s="140"/>
      <c r="AD14" s="140"/>
      <c r="AE14" s="140" t="s">
        <v>92</v>
      </c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outlineLevel="1" x14ac:dyDescent="0.2">
      <c r="A15" s="141">
        <v>7</v>
      </c>
      <c r="B15" s="141" t="s">
        <v>95</v>
      </c>
      <c r="C15" s="171" t="s">
        <v>99</v>
      </c>
      <c r="D15" s="147" t="s">
        <v>100</v>
      </c>
      <c r="E15" s="153">
        <v>15</v>
      </c>
      <c r="F15" s="155">
        <v>0</v>
      </c>
      <c r="G15" s="155">
        <f t="shared" si="6"/>
        <v>0</v>
      </c>
      <c r="H15" s="155">
        <v>4150</v>
      </c>
      <c r="I15" s="155">
        <f t="shared" si="0"/>
        <v>62250</v>
      </c>
      <c r="J15" s="155">
        <v>0</v>
      </c>
      <c r="K15" s="155">
        <f t="shared" si="1"/>
        <v>0</v>
      </c>
      <c r="L15" s="155">
        <v>21</v>
      </c>
      <c r="M15" s="155">
        <f t="shared" si="2"/>
        <v>0</v>
      </c>
      <c r="N15" s="148">
        <v>0</v>
      </c>
      <c r="O15" s="148">
        <f t="shared" si="3"/>
        <v>0</v>
      </c>
      <c r="P15" s="148">
        <v>0</v>
      </c>
      <c r="Q15" s="148">
        <f t="shared" si="4"/>
        <v>0</v>
      </c>
      <c r="R15" s="148"/>
      <c r="S15" s="148"/>
      <c r="T15" s="149">
        <v>0</v>
      </c>
      <c r="U15" s="148">
        <f t="shared" si="5"/>
        <v>0</v>
      </c>
      <c r="V15" s="140"/>
      <c r="W15" s="140"/>
      <c r="X15" s="140"/>
      <c r="Y15" s="140"/>
      <c r="Z15" s="140"/>
      <c r="AA15" s="140"/>
      <c r="AB15" s="140"/>
      <c r="AC15" s="140"/>
      <c r="AD15" s="140"/>
      <c r="AE15" s="140" t="s">
        <v>92</v>
      </c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outlineLevel="1" x14ac:dyDescent="0.2">
      <c r="A16" s="141">
        <v>8</v>
      </c>
      <c r="B16" s="141" t="s">
        <v>101</v>
      </c>
      <c r="C16" s="171" t="s">
        <v>102</v>
      </c>
      <c r="D16" s="147" t="s">
        <v>100</v>
      </c>
      <c r="E16" s="153">
        <v>52</v>
      </c>
      <c r="F16" s="155">
        <v>0</v>
      </c>
      <c r="G16" s="155">
        <f t="shared" si="6"/>
        <v>0</v>
      </c>
      <c r="H16" s="155">
        <v>911.85</v>
      </c>
      <c r="I16" s="155">
        <f t="shared" si="0"/>
        <v>47416.2</v>
      </c>
      <c r="J16" s="155">
        <v>216.14999999999998</v>
      </c>
      <c r="K16" s="155">
        <f t="shared" si="1"/>
        <v>11239.8</v>
      </c>
      <c r="L16" s="155">
        <v>21</v>
      </c>
      <c r="M16" s="155">
        <f t="shared" si="2"/>
        <v>0</v>
      </c>
      <c r="N16" s="148">
        <v>1.9599999999999999E-3</v>
      </c>
      <c r="O16" s="148">
        <f t="shared" si="3"/>
        <v>0.10192</v>
      </c>
      <c r="P16" s="148">
        <v>0</v>
      </c>
      <c r="Q16" s="148">
        <f t="shared" si="4"/>
        <v>0</v>
      </c>
      <c r="R16" s="148"/>
      <c r="S16" s="148"/>
      <c r="T16" s="149">
        <v>0.3579</v>
      </c>
      <c r="U16" s="148">
        <f t="shared" si="5"/>
        <v>18.61</v>
      </c>
      <c r="V16" s="140"/>
      <c r="W16" s="140"/>
      <c r="X16" s="140"/>
      <c r="Y16" s="140"/>
      <c r="Z16" s="140"/>
      <c r="AA16" s="140"/>
      <c r="AB16" s="140"/>
      <c r="AC16" s="140"/>
      <c r="AD16" s="140"/>
      <c r="AE16" s="140" t="s">
        <v>103</v>
      </c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outlineLevel="1" x14ac:dyDescent="0.2">
      <c r="A17" s="141">
        <v>9</v>
      </c>
      <c r="B17" s="141" t="s">
        <v>95</v>
      </c>
      <c r="C17" s="171" t="s">
        <v>104</v>
      </c>
      <c r="D17" s="147" t="s">
        <v>100</v>
      </c>
      <c r="E17" s="153">
        <v>45</v>
      </c>
      <c r="F17" s="155">
        <v>0</v>
      </c>
      <c r="G17" s="155">
        <f t="shared" si="6"/>
        <v>0</v>
      </c>
      <c r="H17" s="155">
        <v>908</v>
      </c>
      <c r="I17" s="155">
        <f t="shared" si="0"/>
        <v>40860</v>
      </c>
      <c r="J17" s="155">
        <v>0</v>
      </c>
      <c r="K17" s="155">
        <f t="shared" si="1"/>
        <v>0</v>
      </c>
      <c r="L17" s="155">
        <v>21</v>
      </c>
      <c r="M17" s="155">
        <f t="shared" si="2"/>
        <v>0</v>
      </c>
      <c r="N17" s="148">
        <v>0</v>
      </c>
      <c r="O17" s="148">
        <f t="shared" si="3"/>
        <v>0</v>
      </c>
      <c r="P17" s="148">
        <v>0</v>
      </c>
      <c r="Q17" s="148">
        <f t="shared" si="4"/>
        <v>0</v>
      </c>
      <c r="R17" s="148"/>
      <c r="S17" s="148"/>
      <c r="T17" s="149">
        <v>0</v>
      </c>
      <c r="U17" s="148">
        <f t="shared" si="5"/>
        <v>0</v>
      </c>
      <c r="V17" s="140"/>
      <c r="W17" s="140"/>
      <c r="X17" s="140"/>
      <c r="Y17" s="140"/>
      <c r="Z17" s="140"/>
      <c r="AA17" s="140"/>
      <c r="AB17" s="140"/>
      <c r="AC17" s="140"/>
      <c r="AD17" s="140"/>
      <c r="AE17" s="140" t="s">
        <v>92</v>
      </c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outlineLevel="1" x14ac:dyDescent="0.2">
      <c r="A18" s="141">
        <v>10</v>
      </c>
      <c r="B18" s="141" t="s">
        <v>89</v>
      </c>
      <c r="C18" s="171" t="s">
        <v>105</v>
      </c>
      <c r="D18" s="147" t="s">
        <v>100</v>
      </c>
      <c r="E18" s="153">
        <v>20</v>
      </c>
      <c r="F18" s="155">
        <v>0</v>
      </c>
      <c r="G18" s="155">
        <f t="shared" si="6"/>
        <v>0</v>
      </c>
      <c r="H18" s="155">
        <v>1200</v>
      </c>
      <c r="I18" s="155">
        <f t="shared" si="0"/>
        <v>24000</v>
      </c>
      <c r="J18" s="155">
        <v>0</v>
      </c>
      <c r="K18" s="155">
        <f t="shared" si="1"/>
        <v>0</v>
      </c>
      <c r="L18" s="155">
        <v>21</v>
      </c>
      <c r="M18" s="155">
        <f t="shared" si="2"/>
        <v>0</v>
      </c>
      <c r="N18" s="148">
        <v>0</v>
      </c>
      <c r="O18" s="148">
        <f t="shared" si="3"/>
        <v>0</v>
      </c>
      <c r="P18" s="148">
        <v>0</v>
      </c>
      <c r="Q18" s="148">
        <f t="shared" si="4"/>
        <v>0</v>
      </c>
      <c r="R18" s="148"/>
      <c r="S18" s="148"/>
      <c r="T18" s="149">
        <v>0</v>
      </c>
      <c r="U18" s="148">
        <f t="shared" si="5"/>
        <v>0</v>
      </c>
      <c r="V18" s="140"/>
      <c r="W18" s="140"/>
      <c r="X18" s="140"/>
      <c r="Y18" s="140"/>
      <c r="Z18" s="140"/>
      <c r="AA18" s="140"/>
      <c r="AB18" s="140"/>
      <c r="AC18" s="140"/>
      <c r="AD18" s="140"/>
      <c r="AE18" s="140" t="s">
        <v>92</v>
      </c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outlineLevel="1" x14ac:dyDescent="0.2">
      <c r="A19" s="141">
        <v>11</v>
      </c>
      <c r="B19" s="141" t="s">
        <v>95</v>
      </c>
      <c r="C19" s="171" t="s">
        <v>106</v>
      </c>
      <c r="D19" s="147" t="s">
        <v>100</v>
      </c>
      <c r="E19" s="153">
        <v>97</v>
      </c>
      <c r="F19" s="155">
        <v>0</v>
      </c>
      <c r="G19" s="155">
        <f t="shared" si="6"/>
        <v>0</v>
      </c>
      <c r="H19" s="155">
        <v>278</v>
      </c>
      <c r="I19" s="155">
        <f t="shared" si="0"/>
        <v>26966</v>
      </c>
      <c r="J19" s="155">
        <v>0</v>
      </c>
      <c r="K19" s="155">
        <f t="shared" si="1"/>
        <v>0</v>
      </c>
      <c r="L19" s="155">
        <v>21</v>
      </c>
      <c r="M19" s="155">
        <f t="shared" si="2"/>
        <v>0</v>
      </c>
      <c r="N19" s="148">
        <v>0</v>
      </c>
      <c r="O19" s="148">
        <f t="shared" si="3"/>
        <v>0</v>
      </c>
      <c r="P19" s="148">
        <v>0</v>
      </c>
      <c r="Q19" s="148">
        <f t="shared" si="4"/>
        <v>0</v>
      </c>
      <c r="R19" s="148"/>
      <c r="S19" s="148"/>
      <c r="T19" s="149">
        <v>0</v>
      </c>
      <c r="U19" s="148">
        <f t="shared" si="5"/>
        <v>0</v>
      </c>
      <c r="V19" s="140"/>
      <c r="W19" s="140"/>
      <c r="X19" s="140"/>
      <c r="Y19" s="140"/>
      <c r="Z19" s="140"/>
      <c r="AA19" s="140"/>
      <c r="AB19" s="140"/>
      <c r="AC19" s="140"/>
      <c r="AD19" s="140"/>
      <c r="AE19" s="140" t="s">
        <v>92</v>
      </c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outlineLevel="1" x14ac:dyDescent="0.2">
      <c r="A20" s="141">
        <v>12</v>
      </c>
      <c r="B20" s="141" t="s">
        <v>107</v>
      </c>
      <c r="C20" s="171" t="s">
        <v>108</v>
      </c>
      <c r="D20" s="147" t="s">
        <v>91</v>
      </c>
      <c r="E20" s="153">
        <v>2</v>
      </c>
      <c r="F20" s="155">
        <v>0</v>
      </c>
      <c r="G20" s="155">
        <f t="shared" si="6"/>
        <v>0</v>
      </c>
      <c r="H20" s="155">
        <v>414.5</v>
      </c>
      <c r="I20" s="155">
        <f t="shared" si="0"/>
        <v>829</v>
      </c>
      <c r="J20" s="155">
        <v>0</v>
      </c>
      <c r="K20" s="155">
        <f t="shared" si="1"/>
        <v>0</v>
      </c>
      <c r="L20" s="155">
        <v>21</v>
      </c>
      <c r="M20" s="155">
        <f t="shared" si="2"/>
        <v>0</v>
      </c>
      <c r="N20" s="148">
        <v>3.2000000000000003E-4</v>
      </c>
      <c r="O20" s="148">
        <f t="shared" si="3"/>
        <v>6.4000000000000005E-4</v>
      </c>
      <c r="P20" s="148">
        <v>0</v>
      </c>
      <c r="Q20" s="148">
        <f t="shared" si="4"/>
        <v>0</v>
      </c>
      <c r="R20" s="148"/>
      <c r="S20" s="148"/>
      <c r="T20" s="149">
        <v>0</v>
      </c>
      <c r="U20" s="148">
        <f t="shared" si="5"/>
        <v>0</v>
      </c>
      <c r="V20" s="140"/>
      <c r="W20" s="140"/>
      <c r="X20" s="140"/>
      <c r="Y20" s="140"/>
      <c r="Z20" s="140"/>
      <c r="AA20" s="140"/>
      <c r="AB20" s="140"/>
      <c r="AC20" s="140"/>
      <c r="AD20" s="140"/>
      <c r="AE20" s="140" t="s">
        <v>92</v>
      </c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outlineLevel="1" x14ac:dyDescent="0.2">
      <c r="A21" s="141">
        <v>13</v>
      </c>
      <c r="B21" s="141" t="s">
        <v>109</v>
      </c>
      <c r="C21" s="171" t="s">
        <v>110</v>
      </c>
      <c r="D21" s="147" t="s">
        <v>91</v>
      </c>
      <c r="E21" s="153">
        <v>6</v>
      </c>
      <c r="F21" s="155">
        <v>0</v>
      </c>
      <c r="G21" s="155">
        <f t="shared" si="6"/>
        <v>0</v>
      </c>
      <c r="H21" s="155">
        <v>656</v>
      </c>
      <c r="I21" s="155">
        <f t="shared" si="0"/>
        <v>3936</v>
      </c>
      <c r="J21" s="155">
        <v>0</v>
      </c>
      <c r="K21" s="155">
        <f t="shared" si="1"/>
        <v>0</v>
      </c>
      <c r="L21" s="155">
        <v>21</v>
      </c>
      <c r="M21" s="155">
        <f t="shared" si="2"/>
        <v>0</v>
      </c>
      <c r="N21" s="148">
        <v>5.1999999999999995E-4</v>
      </c>
      <c r="O21" s="148">
        <f t="shared" si="3"/>
        <v>3.1199999999999999E-3</v>
      </c>
      <c r="P21" s="148">
        <v>0</v>
      </c>
      <c r="Q21" s="148">
        <f t="shared" si="4"/>
        <v>0</v>
      </c>
      <c r="R21" s="148"/>
      <c r="S21" s="148"/>
      <c r="T21" s="149">
        <v>0</v>
      </c>
      <c r="U21" s="148">
        <f t="shared" si="5"/>
        <v>0</v>
      </c>
      <c r="V21" s="140"/>
      <c r="W21" s="140"/>
      <c r="X21" s="140"/>
      <c r="Y21" s="140"/>
      <c r="Z21" s="140"/>
      <c r="AA21" s="140"/>
      <c r="AB21" s="140"/>
      <c r="AC21" s="140"/>
      <c r="AD21" s="140"/>
      <c r="AE21" s="140" t="s">
        <v>92</v>
      </c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outlineLevel="1" x14ac:dyDescent="0.2">
      <c r="A22" s="141">
        <v>14</v>
      </c>
      <c r="B22" s="141" t="s">
        <v>111</v>
      </c>
      <c r="C22" s="171" t="s">
        <v>112</v>
      </c>
      <c r="D22" s="147" t="s">
        <v>91</v>
      </c>
      <c r="E22" s="153">
        <v>13</v>
      </c>
      <c r="F22" s="155">
        <v>0</v>
      </c>
      <c r="G22" s="155">
        <f t="shared" si="6"/>
        <v>0</v>
      </c>
      <c r="H22" s="155">
        <v>960</v>
      </c>
      <c r="I22" s="155">
        <f t="shared" si="0"/>
        <v>12480</v>
      </c>
      <c r="J22" s="155">
        <v>0</v>
      </c>
      <c r="K22" s="155">
        <f t="shared" si="1"/>
        <v>0</v>
      </c>
      <c r="L22" s="155">
        <v>21</v>
      </c>
      <c r="M22" s="155">
        <f t="shared" si="2"/>
        <v>0</v>
      </c>
      <c r="N22" s="148">
        <v>7.6999999999999996E-4</v>
      </c>
      <c r="O22" s="148">
        <f t="shared" si="3"/>
        <v>1.001E-2</v>
      </c>
      <c r="P22" s="148">
        <v>0</v>
      </c>
      <c r="Q22" s="148">
        <f t="shared" si="4"/>
        <v>0</v>
      </c>
      <c r="R22" s="148"/>
      <c r="S22" s="148"/>
      <c r="T22" s="149">
        <v>0</v>
      </c>
      <c r="U22" s="148">
        <f t="shared" si="5"/>
        <v>0</v>
      </c>
      <c r="V22" s="140"/>
      <c r="W22" s="140"/>
      <c r="X22" s="140"/>
      <c r="Y22" s="140"/>
      <c r="Z22" s="140"/>
      <c r="AA22" s="140"/>
      <c r="AB22" s="140"/>
      <c r="AC22" s="140"/>
      <c r="AD22" s="140"/>
      <c r="AE22" s="140" t="s">
        <v>92</v>
      </c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outlineLevel="1" x14ac:dyDescent="0.2">
      <c r="A23" s="141">
        <v>15</v>
      </c>
      <c r="B23" s="141" t="s">
        <v>113</v>
      </c>
      <c r="C23" s="171" t="s">
        <v>114</v>
      </c>
      <c r="D23" s="147" t="s">
        <v>91</v>
      </c>
      <c r="E23" s="153">
        <v>6</v>
      </c>
      <c r="F23" s="155">
        <v>0</v>
      </c>
      <c r="G23" s="155">
        <f t="shared" si="6"/>
        <v>0</v>
      </c>
      <c r="H23" s="155">
        <v>1602</v>
      </c>
      <c r="I23" s="155">
        <f t="shared" si="0"/>
        <v>9612</v>
      </c>
      <c r="J23" s="155">
        <v>0</v>
      </c>
      <c r="K23" s="155">
        <f t="shared" si="1"/>
        <v>0</v>
      </c>
      <c r="L23" s="155">
        <v>21</v>
      </c>
      <c r="M23" s="155">
        <f t="shared" si="2"/>
        <v>0</v>
      </c>
      <c r="N23" s="148">
        <v>1.24E-3</v>
      </c>
      <c r="O23" s="148">
        <f t="shared" si="3"/>
        <v>7.4400000000000004E-3</v>
      </c>
      <c r="P23" s="148">
        <v>0</v>
      </c>
      <c r="Q23" s="148">
        <f t="shared" si="4"/>
        <v>0</v>
      </c>
      <c r="R23" s="148"/>
      <c r="S23" s="148"/>
      <c r="T23" s="149">
        <v>0</v>
      </c>
      <c r="U23" s="148">
        <f t="shared" si="5"/>
        <v>0</v>
      </c>
      <c r="V23" s="140"/>
      <c r="W23" s="140"/>
      <c r="X23" s="140"/>
      <c r="Y23" s="140"/>
      <c r="Z23" s="140"/>
      <c r="AA23" s="140"/>
      <c r="AB23" s="140"/>
      <c r="AC23" s="140"/>
      <c r="AD23" s="140"/>
      <c r="AE23" s="140" t="s">
        <v>92</v>
      </c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outlineLevel="1" x14ac:dyDescent="0.2">
      <c r="A24" s="141">
        <v>16</v>
      </c>
      <c r="B24" s="141" t="s">
        <v>115</v>
      </c>
      <c r="C24" s="171" t="s">
        <v>116</v>
      </c>
      <c r="D24" s="147" t="s">
        <v>91</v>
      </c>
      <c r="E24" s="153">
        <v>8</v>
      </c>
      <c r="F24" s="155">
        <v>0</v>
      </c>
      <c r="G24" s="155">
        <f t="shared" si="6"/>
        <v>0</v>
      </c>
      <c r="H24" s="155">
        <v>324.5</v>
      </c>
      <c r="I24" s="155">
        <f t="shared" si="0"/>
        <v>2596</v>
      </c>
      <c r="J24" s="155">
        <v>0</v>
      </c>
      <c r="K24" s="155">
        <f t="shared" si="1"/>
        <v>0</v>
      </c>
      <c r="L24" s="155">
        <v>21</v>
      </c>
      <c r="M24" s="155">
        <f t="shared" si="2"/>
        <v>0</v>
      </c>
      <c r="N24" s="148">
        <v>4.0000000000000002E-4</v>
      </c>
      <c r="O24" s="148">
        <f t="shared" si="3"/>
        <v>3.2000000000000002E-3</v>
      </c>
      <c r="P24" s="148">
        <v>0</v>
      </c>
      <c r="Q24" s="148">
        <f t="shared" si="4"/>
        <v>0</v>
      </c>
      <c r="R24" s="148"/>
      <c r="S24" s="148"/>
      <c r="T24" s="149">
        <v>0</v>
      </c>
      <c r="U24" s="148">
        <f t="shared" si="5"/>
        <v>0</v>
      </c>
      <c r="V24" s="140"/>
      <c r="W24" s="140"/>
      <c r="X24" s="140"/>
      <c r="Y24" s="140"/>
      <c r="Z24" s="140"/>
      <c r="AA24" s="140"/>
      <c r="AB24" s="140"/>
      <c r="AC24" s="140"/>
      <c r="AD24" s="140"/>
      <c r="AE24" s="140" t="s">
        <v>92</v>
      </c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outlineLevel="1" x14ac:dyDescent="0.2">
      <c r="A25" s="141">
        <v>17</v>
      </c>
      <c r="B25" s="141" t="s">
        <v>117</v>
      </c>
      <c r="C25" s="171" t="s">
        <v>118</v>
      </c>
      <c r="D25" s="147" t="s">
        <v>91</v>
      </c>
      <c r="E25" s="153">
        <v>2</v>
      </c>
      <c r="F25" s="155">
        <v>0</v>
      </c>
      <c r="G25" s="155">
        <f t="shared" si="6"/>
        <v>0</v>
      </c>
      <c r="H25" s="155">
        <v>1440</v>
      </c>
      <c r="I25" s="155">
        <f t="shared" si="0"/>
        <v>2880</v>
      </c>
      <c r="J25" s="155">
        <v>0</v>
      </c>
      <c r="K25" s="155">
        <f t="shared" si="1"/>
        <v>0</v>
      </c>
      <c r="L25" s="155">
        <v>21</v>
      </c>
      <c r="M25" s="155">
        <f t="shared" si="2"/>
        <v>0</v>
      </c>
      <c r="N25" s="148">
        <v>1.3500000000000001E-3</v>
      </c>
      <c r="O25" s="148">
        <f t="shared" si="3"/>
        <v>2.7000000000000001E-3</v>
      </c>
      <c r="P25" s="148">
        <v>0</v>
      </c>
      <c r="Q25" s="148">
        <f t="shared" si="4"/>
        <v>0</v>
      </c>
      <c r="R25" s="148"/>
      <c r="S25" s="148"/>
      <c r="T25" s="149">
        <v>0</v>
      </c>
      <c r="U25" s="148">
        <f t="shared" si="5"/>
        <v>0</v>
      </c>
      <c r="V25" s="140"/>
      <c r="W25" s="140"/>
      <c r="X25" s="140"/>
      <c r="Y25" s="140"/>
      <c r="Z25" s="140"/>
      <c r="AA25" s="140"/>
      <c r="AB25" s="140"/>
      <c r="AC25" s="140"/>
      <c r="AD25" s="140"/>
      <c r="AE25" s="140" t="s">
        <v>92</v>
      </c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outlineLevel="1" x14ac:dyDescent="0.2">
      <c r="A26" s="141">
        <v>18</v>
      </c>
      <c r="B26" s="141" t="s">
        <v>119</v>
      </c>
      <c r="C26" s="171" t="s">
        <v>120</v>
      </c>
      <c r="D26" s="147" t="s">
        <v>91</v>
      </c>
      <c r="E26" s="153">
        <v>3</v>
      </c>
      <c r="F26" s="155">
        <v>0</v>
      </c>
      <c r="G26" s="155">
        <f t="shared" si="6"/>
        <v>0</v>
      </c>
      <c r="H26" s="155">
        <v>705</v>
      </c>
      <c r="I26" s="155">
        <f t="shared" si="0"/>
        <v>2115</v>
      </c>
      <c r="J26" s="155">
        <v>0</v>
      </c>
      <c r="K26" s="155">
        <f t="shared" si="1"/>
        <v>0</v>
      </c>
      <c r="L26" s="155">
        <v>21</v>
      </c>
      <c r="M26" s="155">
        <f t="shared" si="2"/>
        <v>0</v>
      </c>
      <c r="N26" s="148">
        <v>5.9999999999999995E-4</v>
      </c>
      <c r="O26" s="148">
        <f t="shared" si="3"/>
        <v>1.8E-3</v>
      </c>
      <c r="P26" s="148">
        <v>0</v>
      </c>
      <c r="Q26" s="148">
        <f t="shared" si="4"/>
        <v>0</v>
      </c>
      <c r="R26" s="148"/>
      <c r="S26" s="148"/>
      <c r="T26" s="149">
        <v>0</v>
      </c>
      <c r="U26" s="148">
        <f t="shared" si="5"/>
        <v>0</v>
      </c>
      <c r="V26" s="140"/>
      <c r="W26" s="140"/>
      <c r="X26" s="140"/>
      <c r="Y26" s="140"/>
      <c r="Z26" s="140"/>
      <c r="AA26" s="140"/>
      <c r="AB26" s="140"/>
      <c r="AC26" s="140"/>
      <c r="AD26" s="140"/>
      <c r="AE26" s="140" t="s">
        <v>92</v>
      </c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outlineLevel="1" x14ac:dyDescent="0.2">
      <c r="A27" s="141">
        <v>19</v>
      </c>
      <c r="B27" s="141" t="s">
        <v>121</v>
      </c>
      <c r="C27" s="171" t="s">
        <v>122</v>
      </c>
      <c r="D27" s="147" t="s">
        <v>91</v>
      </c>
      <c r="E27" s="153">
        <v>1</v>
      </c>
      <c r="F27" s="155">
        <v>0</v>
      </c>
      <c r="G27" s="155">
        <f t="shared" si="6"/>
        <v>0</v>
      </c>
      <c r="H27" s="155">
        <v>934</v>
      </c>
      <c r="I27" s="155">
        <f t="shared" si="0"/>
        <v>934</v>
      </c>
      <c r="J27" s="155">
        <v>0</v>
      </c>
      <c r="K27" s="155">
        <f t="shared" si="1"/>
        <v>0</v>
      </c>
      <c r="L27" s="155">
        <v>21</v>
      </c>
      <c r="M27" s="155">
        <f t="shared" si="2"/>
        <v>0</v>
      </c>
      <c r="N27" s="148">
        <v>8.0000000000000004E-4</v>
      </c>
      <c r="O27" s="148">
        <f t="shared" si="3"/>
        <v>8.0000000000000004E-4</v>
      </c>
      <c r="P27" s="148">
        <v>0</v>
      </c>
      <c r="Q27" s="148">
        <f t="shared" si="4"/>
        <v>0</v>
      </c>
      <c r="R27" s="148"/>
      <c r="S27" s="148"/>
      <c r="T27" s="149">
        <v>0</v>
      </c>
      <c r="U27" s="148">
        <f t="shared" si="5"/>
        <v>0</v>
      </c>
      <c r="V27" s="140"/>
      <c r="W27" s="140"/>
      <c r="X27" s="140"/>
      <c r="Y27" s="140"/>
      <c r="Z27" s="140"/>
      <c r="AA27" s="140"/>
      <c r="AB27" s="140"/>
      <c r="AC27" s="140"/>
      <c r="AD27" s="140"/>
      <c r="AE27" s="140" t="s">
        <v>92</v>
      </c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outlineLevel="1" x14ac:dyDescent="0.2">
      <c r="A28" s="141">
        <v>20</v>
      </c>
      <c r="B28" s="141" t="s">
        <v>123</v>
      </c>
      <c r="C28" s="171" t="s">
        <v>124</v>
      </c>
      <c r="D28" s="147" t="s">
        <v>91</v>
      </c>
      <c r="E28" s="153">
        <v>2</v>
      </c>
      <c r="F28" s="155">
        <v>0</v>
      </c>
      <c r="G28" s="155">
        <f t="shared" si="6"/>
        <v>0</v>
      </c>
      <c r="H28" s="155">
        <v>1496</v>
      </c>
      <c r="I28" s="155">
        <f t="shared" si="0"/>
        <v>2992</v>
      </c>
      <c r="J28" s="155">
        <v>0</v>
      </c>
      <c r="K28" s="155">
        <f t="shared" si="1"/>
        <v>0</v>
      </c>
      <c r="L28" s="155">
        <v>21</v>
      </c>
      <c r="M28" s="155">
        <f t="shared" si="2"/>
        <v>0</v>
      </c>
      <c r="N28" s="148">
        <v>1E-3</v>
      </c>
      <c r="O28" s="148">
        <f t="shared" si="3"/>
        <v>2E-3</v>
      </c>
      <c r="P28" s="148">
        <v>0</v>
      </c>
      <c r="Q28" s="148">
        <f t="shared" si="4"/>
        <v>0</v>
      </c>
      <c r="R28" s="148"/>
      <c r="S28" s="148"/>
      <c r="T28" s="149">
        <v>0</v>
      </c>
      <c r="U28" s="148">
        <f t="shared" si="5"/>
        <v>0</v>
      </c>
      <c r="V28" s="140"/>
      <c r="W28" s="140"/>
      <c r="X28" s="140"/>
      <c r="Y28" s="140"/>
      <c r="Z28" s="140"/>
      <c r="AA28" s="140"/>
      <c r="AB28" s="140"/>
      <c r="AC28" s="140"/>
      <c r="AD28" s="140"/>
      <c r="AE28" s="140" t="s">
        <v>92</v>
      </c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outlineLevel="1" x14ac:dyDescent="0.2">
      <c r="A29" s="141">
        <v>21</v>
      </c>
      <c r="B29" s="141" t="s">
        <v>125</v>
      </c>
      <c r="C29" s="171" t="s">
        <v>126</v>
      </c>
      <c r="D29" s="147" t="s">
        <v>91</v>
      </c>
      <c r="E29" s="153">
        <v>8</v>
      </c>
      <c r="F29" s="155">
        <v>0</v>
      </c>
      <c r="G29" s="155">
        <f t="shared" si="6"/>
        <v>0</v>
      </c>
      <c r="H29" s="155">
        <v>258.5</v>
      </c>
      <c r="I29" s="155">
        <f t="shared" si="0"/>
        <v>2068</v>
      </c>
      <c r="J29" s="155">
        <v>0</v>
      </c>
      <c r="K29" s="155">
        <f t="shared" si="1"/>
        <v>0</v>
      </c>
      <c r="L29" s="155">
        <v>21</v>
      </c>
      <c r="M29" s="155">
        <f t="shared" si="2"/>
        <v>0</v>
      </c>
      <c r="N29" s="148">
        <v>8.0000000000000004E-4</v>
      </c>
      <c r="O29" s="148">
        <f t="shared" si="3"/>
        <v>6.4000000000000003E-3</v>
      </c>
      <c r="P29" s="148">
        <v>0</v>
      </c>
      <c r="Q29" s="148">
        <f t="shared" si="4"/>
        <v>0</v>
      </c>
      <c r="R29" s="148"/>
      <c r="S29" s="148"/>
      <c r="T29" s="149">
        <v>0</v>
      </c>
      <c r="U29" s="148">
        <f t="shared" si="5"/>
        <v>0</v>
      </c>
      <c r="V29" s="140"/>
      <c r="W29" s="140"/>
      <c r="X29" s="140"/>
      <c r="Y29" s="140"/>
      <c r="Z29" s="140"/>
      <c r="AA29" s="140"/>
      <c r="AB29" s="140"/>
      <c r="AC29" s="140"/>
      <c r="AD29" s="140"/>
      <c r="AE29" s="140" t="s">
        <v>92</v>
      </c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ht="22.5" outlineLevel="1" x14ac:dyDescent="0.2">
      <c r="A30" s="141">
        <v>22</v>
      </c>
      <c r="B30" s="141" t="s">
        <v>127</v>
      </c>
      <c r="C30" s="171" t="s">
        <v>128</v>
      </c>
      <c r="D30" s="147" t="s">
        <v>91</v>
      </c>
      <c r="E30" s="153">
        <v>2</v>
      </c>
      <c r="F30" s="155">
        <v>0</v>
      </c>
      <c r="G30" s="155">
        <f t="shared" si="6"/>
        <v>0</v>
      </c>
      <c r="H30" s="155">
        <v>240.5</v>
      </c>
      <c r="I30" s="155">
        <f t="shared" si="0"/>
        <v>481</v>
      </c>
      <c r="J30" s="155">
        <v>0</v>
      </c>
      <c r="K30" s="155">
        <f t="shared" si="1"/>
        <v>0</v>
      </c>
      <c r="L30" s="155">
        <v>21</v>
      </c>
      <c r="M30" s="155">
        <f t="shared" si="2"/>
        <v>0</v>
      </c>
      <c r="N30" s="148">
        <v>2.9999999999999997E-4</v>
      </c>
      <c r="O30" s="148">
        <f t="shared" si="3"/>
        <v>5.9999999999999995E-4</v>
      </c>
      <c r="P30" s="148">
        <v>0</v>
      </c>
      <c r="Q30" s="148">
        <f t="shared" si="4"/>
        <v>0</v>
      </c>
      <c r="R30" s="148"/>
      <c r="S30" s="148"/>
      <c r="T30" s="149">
        <v>0</v>
      </c>
      <c r="U30" s="148">
        <f t="shared" si="5"/>
        <v>0</v>
      </c>
      <c r="V30" s="140"/>
      <c r="W30" s="140"/>
      <c r="X30" s="140"/>
      <c r="Y30" s="140"/>
      <c r="Z30" s="140"/>
      <c r="AA30" s="140"/>
      <c r="AB30" s="140"/>
      <c r="AC30" s="140"/>
      <c r="AD30" s="140"/>
      <c r="AE30" s="140" t="s">
        <v>92</v>
      </c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 x14ac:dyDescent="0.2">
      <c r="A31" s="141">
        <v>23</v>
      </c>
      <c r="B31" s="141" t="s">
        <v>129</v>
      </c>
      <c r="C31" s="171" t="s">
        <v>130</v>
      </c>
      <c r="D31" s="147" t="s">
        <v>91</v>
      </c>
      <c r="E31" s="153">
        <v>2</v>
      </c>
      <c r="F31" s="155">
        <v>0</v>
      </c>
      <c r="G31" s="155">
        <f t="shared" si="6"/>
        <v>0</v>
      </c>
      <c r="H31" s="155">
        <v>333</v>
      </c>
      <c r="I31" s="155">
        <f t="shared" si="0"/>
        <v>666</v>
      </c>
      <c r="J31" s="155">
        <v>0</v>
      </c>
      <c r="K31" s="155">
        <f t="shared" si="1"/>
        <v>0</v>
      </c>
      <c r="L31" s="155">
        <v>21</v>
      </c>
      <c r="M31" s="155">
        <f t="shared" si="2"/>
        <v>0</v>
      </c>
      <c r="N31" s="148">
        <v>6.9999999999999999E-4</v>
      </c>
      <c r="O31" s="148">
        <f t="shared" si="3"/>
        <v>1.4E-3</v>
      </c>
      <c r="P31" s="148">
        <v>0</v>
      </c>
      <c r="Q31" s="148">
        <f t="shared" si="4"/>
        <v>0</v>
      </c>
      <c r="R31" s="148"/>
      <c r="S31" s="148"/>
      <c r="T31" s="149">
        <v>0</v>
      </c>
      <c r="U31" s="148">
        <f t="shared" si="5"/>
        <v>0</v>
      </c>
      <c r="V31" s="140"/>
      <c r="W31" s="140"/>
      <c r="X31" s="140"/>
      <c r="Y31" s="140"/>
      <c r="Z31" s="140"/>
      <c r="AA31" s="140"/>
      <c r="AB31" s="140"/>
      <c r="AC31" s="140"/>
      <c r="AD31" s="140"/>
      <c r="AE31" s="140" t="s">
        <v>92</v>
      </c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ht="22.5" outlineLevel="1" x14ac:dyDescent="0.2">
      <c r="A32" s="141">
        <v>24</v>
      </c>
      <c r="B32" s="141" t="s">
        <v>131</v>
      </c>
      <c r="C32" s="171" t="s">
        <v>132</v>
      </c>
      <c r="D32" s="147" t="s">
        <v>91</v>
      </c>
      <c r="E32" s="153">
        <v>8</v>
      </c>
      <c r="F32" s="155">
        <v>0</v>
      </c>
      <c r="G32" s="155">
        <f t="shared" si="6"/>
        <v>0</v>
      </c>
      <c r="H32" s="155">
        <v>476.5</v>
      </c>
      <c r="I32" s="155">
        <f t="shared" si="0"/>
        <v>3812</v>
      </c>
      <c r="J32" s="155">
        <v>0</v>
      </c>
      <c r="K32" s="155">
        <f t="shared" si="1"/>
        <v>0</v>
      </c>
      <c r="L32" s="155">
        <v>21</v>
      </c>
      <c r="M32" s="155">
        <f t="shared" si="2"/>
        <v>0</v>
      </c>
      <c r="N32" s="148">
        <v>1.4E-3</v>
      </c>
      <c r="O32" s="148">
        <f t="shared" si="3"/>
        <v>1.12E-2</v>
      </c>
      <c r="P32" s="148">
        <v>0</v>
      </c>
      <c r="Q32" s="148">
        <f t="shared" si="4"/>
        <v>0</v>
      </c>
      <c r="R32" s="148"/>
      <c r="S32" s="148"/>
      <c r="T32" s="149">
        <v>0</v>
      </c>
      <c r="U32" s="148">
        <f t="shared" si="5"/>
        <v>0</v>
      </c>
      <c r="V32" s="140"/>
      <c r="W32" s="140"/>
      <c r="X32" s="140"/>
      <c r="Y32" s="140"/>
      <c r="Z32" s="140"/>
      <c r="AA32" s="140"/>
      <c r="AB32" s="140"/>
      <c r="AC32" s="140"/>
      <c r="AD32" s="140"/>
      <c r="AE32" s="140" t="s">
        <v>92</v>
      </c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ht="22.5" outlineLevel="1" x14ac:dyDescent="0.2">
      <c r="A33" s="141">
        <v>25</v>
      </c>
      <c r="B33" s="141" t="s">
        <v>133</v>
      </c>
      <c r="C33" s="171" t="s">
        <v>134</v>
      </c>
      <c r="D33" s="147" t="s">
        <v>91</v>
      </c>
      <c r="E33" s="153">
        <v>2</v>
      </c>
      <c r="F33" s="155">
        <v>0</v>
      </c>
      <c r="G33" s="155">
        <f t="shared" si="6"/>
        <v>0</v>
      </c>
      <c r="H33" s="155">
        <v>815</v>
      </c>
      <c r="I33" s="155">
        <f t="shared" si="0"/>
        <v>1630</v>
      </c>
      <c r="J33" s="155">
        <v>0</v>
      </c>
      <c r="K33" s="155">
        <f t="shared" si="1"/>
        <v>0</v>
      </c>
      <c r="L33" s="155">
        <v>21</v>
      </c>
      <c r="M33" s="155">
        <f t="shared" si="2"/>
        <v>0</v>
      </c>
      <c r="N33" s="148">
        <v>1.5E-3</v>
      </c>
      <c r="O33" s="148">
        <f t="shared" si="3"/>
        <v>3.0000000000000001E-3</v>
      </c>
      <c r="P33" s="148">
        <v>0</v>
      </c>
      <c r="Q33" s="148">
        <f t="shared" si="4"/>
        <v>0</v>
      </c>
      <c r="R33" s="148"/>
      <c r="S33" s="148"/>
      <c r="T33" s="149">
        <v>0</v>
      </c>
      <c r="U33" s="148">
        <f t="shared" si="5"/>
        <v>0</v>
      </c>
      <c r="V33" s="140"/>
      <c r="W33" s="140"/>
      <c r="X33" s="140"/>
      <c r="Y33" s="140"/>
      <c r="Z33" s="140"/>
      <c r="AA33" s="140"/>
      <c r="AB33" s="140"/>
      <c r="AC33" s="140"/>
      <c r="AD33" s="140"/>
      <c r="AE33" s="140" t="s">
        <v>92</v>
      </c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outlineLevel="1" x14ac:dyDescent="0.2">
      <c r="A34" s="141">
        <v>26</v>
      </c>
      <c r="B34" s="141" t="s">
        <v>135</v>
      </c>
      <c r="C34" s="171" t="s">
        <v>136</v>
      </c>
      <c r="D34" s="147" t="s">
        <v>91</v>
      </c>
      <c r="E34" s="153">
        <v>2</v>
      </c>
      <c r="F34" s="155">
        <v>0</v>
      </c>
      <c r="G34" s="155">
        <f t="shared" si="6"/>
        <v>0</v>
      </c>
      <c r="H34" s="155">
        <v>1565</v>
      </c>
      <c r="I34" s="155">
        <f t="shared" si="0"/>
        <v>3130</v>
      </c>
      <c r="J34" s="155">
        <v>0</v>
      </c>
      <c r="K34" s="155">
        <f t="shared" si="1"/>
        <v>0</v>
      </c>
      <c r="L34" s="155">
        <v>21</v>
      </c>
      <c r="M34" s="155">
        <f t="shared" si="2"/>
        <v>0</v>
      </c>
      <c r="N34" s="148">
        <v>1.8E-3</v>
      </c>
      <c r="O34" s="148">
        <f t="shared" si="3"/>
        <v>3.5999999999999999E-3</v>
      </c>
      <c r="P34" s="148">
        <v>0</v>
      </c>
      <c r="Q34" s="148">
        <f t="shared" si="4"/>
        <v>0</v>
      </c>
      <c r="R34" s="148"/>
      <c r="S34" s="148"/>
      <c r="T34" s="149">
        <v>0</v>
      </c>
      <c r="U34" s="148">
        <f t="shared" si="5"/>
        <v>0</v>
      </c>
      <c r="V34" s="140"/>
      <c r="W34" s="140"/>
      <c r="X34" s="140"/>
      <c r="Y34" s="140"/>
      <c r="Z34" s="140"/>
      <c r="AA34" s="140"/>
      <c r="AB34" s="140"/>
      <c r="AC34" s="140"/>
      <c r="AD34" s="140"/>
      <c r="AE34" s="140" t="s">
        <v>92</v>
      </c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outlineLevel="1" x14ac:dyDescent="0.2">
      <c r="A35" s="141">
        <v>27</v>
      </c>
      <c r="B35" s="141" t="s">
        <v>95</v>
      </c>
      <c r="C35" s="171" t="s">
        <v>137</v>
      </c>
      <c r="D35" s="147" t="s">
        <v>97</v>
      </c>
      <c r="E35" s="153">
        <v>2</v>
      </c>
      <c r="F35" s="155">
        <v>0</v>
      </c>
      <c r="G35" s="155">
        <f t="shared" si="6"/>
        <v>0</v>
      </c>
      <c r="H35" s="155">
        <v>7902</v>
      </c>
      <c r="I35" s="155">
        <f t="shared" si="0"/>
        <v>15804</v>
      </c>
      <c r="J35" s="155">
        <v>0</v>
      </c>
      <c r="K35" s="155">
        <f t="shared" si="1"/>
        <v>0</v>
      </c>
      <c r="L35" s="155">
        <v>21</v>
      </c>
      <c r="M35" s="155">
        <f t="shared" si="2"/>
        <v>0</v>
      </c>
      <c r="N35" s="148">
        <v>0</v>
      </c>
      <c r="O35" s="148">
        <f t="shared" si="3"/>
        <v>0</v>
      </c>
      <c r="P35" s="148">
        <v>0</v>
      </c>
      <c r="Q35" s="148">
        <f t="shared" si="4"/>
        <v>0</v>
      </c>
      <c r="R35" s="148"/>
      <c r="S35" s="148"/>
      <c r="T35" s="149">
        <v>0</v>
      </c>
      <c r="U35" s="148">
        <f t="shared" si="5"/>
        <v>0</v>
      </c>
      <c r="V35" s="140"/>
      <c r="W35" s="140"/>
      <c r="X35" s="140"/>
      <c r="Y35" s="140"/>
      <c r="Z35" s="140"/>
      <c r="AA35" s="140"/>
      <c r="AB35" s="140"/>
      <c r="AC35" s="140"/>
      <c r="AD35" s="140"/>
      <c r="AE35" s="140" t="s">
        <v>92</v>
      </c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outlineLevel="1" x14ac:dyDescent="0.2">
      <c r="A36" s="141">
        <v>28</v>
      </c>
      <c r="B36" s="141" t="s">
        <v>89</v>
      </c>
      <c r="C36" s="171" t="s">
        <v>138</v>
      </c>
      <c r="D36" s="147" t="s">
        <v>91</v>
      </c>
      <c r="E36" s="153">
        <v>1</v>
      </c>
      <c r="F36" s="155">
        <v>0</v>
      </c>
      <c r="G36" s="155">
        <f t="shared" si="6"/>
        <v>0</v>
      </c>
      <c r="H36" s="155">
        <v>294</v>
      </c>
      <c r="I36" s="155">
        <f t="shared" si="0"/>
        <v>294</v>
      </c>
      <c r="J36" s="155">
        <v>0</v>
      </c>
      <c r="K36" s="155">
        <f t="shared" si="1"/>
        <v>0</v>
      </c>
      <c r="L36" s="155">
        <v>21</v>
      </c>
      <c r="M36" s="155">
        <f t="shared" si="2"/>
        <v>0</v>
      </c>
      <c r="N36" s="148">
        <v>0</v>
      </c>
      <c r="O36" s="148">
        <f t="shared" si="3"/>
        <v>0</v>
      </c>
      <c r="P36" s="148">
        <v>0</v>
      </c>
      <c r="Q36" s="148">
        <f t="shared" si="4"/>
        <v>0</v>
      </c>
      <c r="R36" s="148"/>
      <c r="S36" s="148"/>
      <c r="T36" s="149">
        <v>0</v>
      </c>
      <c r="U36" s="148">
        <f t="shared" si="5"/>
        <v>0</v>
      </c>
      <c r="V36" s="140"/>
      <c r="W36" s="140"/>
      <c r="X36" s="140"/>
      <c r="Y36" s="140"/>
      <c r="Z36" s="140"/>
      <c r="AA36" s="140"/>
      <c r="AB36" s="140"/>
      <c r="AC36" s="140"/>
      <c r="AD36" s="140"/>
      <c r="AE36" s="140" t="s">
        <v>92</v>
      </c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outlineLevel="1" x14ac:dyDescent="0.2">
      <c r="A37" s="141">
        <v>29</v>
      </c>
      <c r="B37" s="141" t="s">
        <v>139</v>
      </c>
      <c r="C37" s="171" t="s">
        <v>140</v>
      </c>
      <c r="D37" s="147" t="s">
        <v>100</v>
      </c>
      <c r="E37" s="153">
        <v>10</v>
      </c>
      <c r="F37" s="155">
        <v>0</v>
      </c>
      <c r="G37" s="155">
        <f t="shared" si="6"/>
        <v>0</v>
      </c>
      <c r="H37" s="155">
        <v>289</v>
      </c>
      <c r="I37" s="155">
        <f t="shared" si="0"/>
        <v>2890</v>
      </c>
      <c r="J37" s="155">
        <v>0</v>
      </c>
      <c r="K37" s="155">
        <f t="shared" si="1"/>
        <v>0</v>
      </c>
      <c r="L37" s="155">
        <v>21</v>
      </c>
      <c r="M37" s="155">
        <f t="shared" si="2"/>
        <v>0</v>
      </c>
      <c r="N37" s="148">
        <v>0</v>
      </c>
      <c r="O37" s="148">
        <f t="shared" si="3"/>
        <v>0</v>
      </c>
      <c r="P37" s="148">
        <v>0</v>
      </c>
      <c r="Q37" s="148">
        <f t="shared" si="4"/>
        <v>0</v>
      </c>
      <c r="R37" s="148"/>
      <c r="S37" s="148"/>
      <c r="T37" s="149">
        <v>0</v>
      </c>
      <c r="U37" s="148">
        <f t="shared" si="5"/>
        <v>0</v>
      </c>
      <c r="V37" s="140"/>
      <c r="W37" s="140"/>
      <c r="X37" s="140"/>
      <c r="Y37" s="140"/>
      <c r="Z37" s="140"/>
      <c r="AA37" s="140"/>
      <c r="AB37" s="140"/>
      <c r="AC37" s="140"/>
      <c r="AD37" s="140"/>
      <c r="AE37" s="140" t="s">
        <v>92</v>
      </c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outlineLevel="1" x14ac:dyDescent="0.2">
      <c r="A38" s="141">
        <v>30</v>
      </c>
      <c r="B38" s="141" t="s">
        <v>141</v>
      </c>
      <c r="C38" s="171" t="s">
        <v>142</v>
      </c>
      <c r="D38" s="147" t="s">
        <v>91</v>
      </c>
      <c r="E38" s="153">
        <v>4</v>
      </c>
      <c r="F38" s="155">
        <v>0</v>
      </c>
      <c r="G38" s="155">
        <f t="shared" si="6"/>
        <v>0</v>
      </c>
      <c r="H38" s="155">
        <v>39</v>
      </c>
      <c r="I38" s="155">
        <f t="shared" si="0"/>
        <v>156</v>
      </c>
      <c r="J38" s="155">
        <v>0</v>
      </c>
      <c r="K38" s="155">
        <f t="shared" si="1"/>
        <v>0</v>
      </c>
      <c r="L38" s="155">
        <v>21</v>
      </c>
      <c r="M38" s="155">
        <f t="shared" si="2"/>
        <v>0</v>
      </c>
      <c r="N38" s="148">
        <v>0</v>
      </c>
      <c r="O38" s="148">
        <f t="shared" si="3"/>
        <v>0</v>
      </c>
      <c r="P38" s="148">
        <v>0</v>
      </c>
      <c r="Q38" s="148">
        <f t="shared" si="4"/>
        <v>0</v>
      </c>
      <c r="R38" s="148"/>
      <c r="S38" s="148"/>
      <c r="T38" s="149">
        <v>0</v>
      </c>
      <c r="U38" s="148">
        <f t="shared" si="5"/>
        <v>0</v>
      </c>
      <c r="V38" s="140"/>
      <c r="W38" s="140"/>
      <c r="X38" s="140"/>
      <c r="Y38" s="140"/>
      <c r="Z38" s="140"/>
      <c r="AA38" s="140"/>
      <c r="AB38" s="140"/>
      <c r="AC38" s="140"/>
      <c r="AD38" s="140"/>
      <c r="AE38" s="140" t="s">
        <v>92</v>
      </c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</row>
    <row r="39" spans="1:60" outlineLevel="1" x14ac:dyDescent="0.2">
      <c r="A39" s="141">
        <v>31</v>
      </c>
      <c r="B39" s="141" t="s">
        <v>143</v>
      </c>
      <c r="C39" s="171" t="s">
        <v>144</v>
      </c>
      <c r="D39" s="147" t="s">
        <v>91</v>
      </c>
      <c r="E39" s="153">
        <v>4</v>
      </c>
      <c r="F39" s="155">
        <v>0</v>
      </c>
      <c r="G39" s="155">
        <f t="shared" si="6"/>
        <v>0</v>
      </c>
      <c r="H39" s="155">
        <v>76</v>
      </c>
      <c r="I39" s="155">
        <f t="shared" si="0"/>
        <v>304</v>
      </c>
      <c r="J39" s="155">
        <v>0</v>
      </c>
      <c r="K39" s="155">
        <f t="shared" si="1"/>
        <v>0</v>
      </c>
      <c r="L39" s="155">
        <v>21</v>
      </c>
      <c r="M39" s="155">
        <f t="shared" si="2"/>
        <v>0</v>
      </c>
      <c r="N39" s="148">
        <v>0</v>
      </c>
      <c r="O39" s="148">
        <f t="shared" si="3"/>
        <v>0</v>
      </c>
      <c r="P39" s="148">
        <v>0</v>
      </c>
      <c r="Q39" s="148">
        <f t="shared" si="4"/>
        <v>0</v>
      </c>
      <c r="R39" s="148"/>
      <c r="S39" s="148"/>
      <c r="T39" s="149">
        <v>0</v>
      </c>
      <c r="U39" s="148">
        <f t="shared" si="5"/>
        <v>0</v>
      </c>
      <c r="V39" s="140"/>
      <c r="W39" s="140"/>
      <c r="X39" s="140"/>
      <c r="Y39" s="140"/>
      <c r="Z39" s="140"/>
      <c r="AA39" s="140"/>
      <c r="AB39" s="140"/>
      <c r="AC39" s="140"/>
      <c r="AD39" s="140"/>
      <c r="AE39" s="140" t="s">
        <v>92</v>
      </c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outlineLevel="1" x14ac:dyDescent="0.2">
      <c r="A40" s="141">
        <v>32</v>
      </c>
      <c r="B40" s="141" t="s">
        <v>89</v>
      </c>
      <c r="C40" s="171" t="s">
        <v>145</v>
      </c>
      <c r="D40" s="147" t="s">
        <v>91</v>
      </c>
      <c r="E40" s="153">
        <v>1</v>
      </c>
      <c r="F40" s="155">
        <v>0</v>
      </c>
      <c r="G40" s="155">
        <f t="shared" si="6"/>
        <v>0</v>
      </c>
      <c r="H40" s="155">
        <v>1586</v>
      </c>
      <c r="I40" s="155">
        <f t="shared" si="0"/>
        <v>1586</v>
      </c>
      <c r="J40" s="155">
        <v>0</v>
      </c>
      <c r="K40" s="155">
        <f t="shared" si="1"/>
        <v>0</v>
      </c>
      <c r="L40" s="155">
        <v>21</v>
      </c>
      <c r="M40" s="155">
        <f t="shared" si="2"/>
        <v>0</v>
      </c>
      <c r="N40" s="148">
        <v>0</v>
      </c>
      <c r="O40" s="148">
        <f t="shared" si="3"/>
        <v>0</v>
      </c>
      <c r="P40" s="148">
        <v>0</v>
      </c>
      <c r="Q40" s="148">
        <f t="shared" si="4"/>
        <v>0</v>
      </c>
      <c r="R40" s="148"/>
      <c r="S40" s="148"/>
      <c r="T40" s="149">
        <v>0</v>
      </c>
      <c r="U40" s="148">
        <f t="shared" si="5"/>
        <v>0</v>
      </c>
      <c r="V40" s="140"/>
      <c r="W40" s="140"/>
      <c r="X40" s="140"/>
      <c r="Y40" s="140"/>
      <c r="Z40" s="140"/>
      <c r="AA40" s="140"/>
      <c r="AB40" s="140"/>
      <c r="AC40" s="140"/>
      <c r="AD40" s="140"/>
      <c r="AE40" s="140" t="s">
        <v>92</v>
      </c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outlineLevel="1" x14ac:dyDescent="0.2">
      <c r="A41" s="141">
        <v>33</v>
      </c>
      <c r="B41" s="141" t="s">
        <v>146</v>
      </c>
      <c r="C41" s="171" t="s">
        <v>147</v>
      </c>
      <c r="D41" s="147" t="s">
        <v>91</v>
      </c>
      <c r="E41" s="153">
        <v>2</v>
      </c>
      <c r="F41" s="155">
        <v>0</v>
      </c>
      <c r="G41" s="155">
        <f t="shared" si="6"/>
        <v>0</v>
      </c>
      <c r="H41" s="155">
        <v>560</v>
      </c>
      <c r="I41" s="155">
        <f t="shared" si="0"/>
        <v>1120</v>
      </c>
      <c r="J41" s="155">
        <v>0</v>
      </c>
      <c r="K41" s="155">
        <f t="shared" si="1"/>
        <v>0</v>
      </c>
      <c r="L41" s="155">
        <v>21</v>
      </c>
      <c r="M41" s="155">
        <f t="shared" si="2"/>
        <v>0</v>
      </c>
      <c r="N41" s="148">
        <v>1.9000000000000001E-4</v>
      </c>
      <c r="O41" s="148">
        <f t="shared" si="3"/>
        <v>3.8000000000000002E-4</v>
      </c>
      <c r="P41" s="148">
        <v>0</v>
      </c>
      <c r="Q41" s="148">
        <f t="shared" si="4"/>
        <v>0</v>
      </c>
      <c r="R41" s="148"/>
      <c r="S41" s="148"/>
      <c r="T41" s="149">
        <v>0</v>
      </c>
      <c r="U41" s="148">
        <f t="shared" si="5"/>
        <v>0</v>
      </c>
      <c r="V41" s="140"/>
      <c r="W41" s="140"/>
      <c r="X41" s="140"/>
      <c r="Y41" s="140"/>
      <c r="Z41" s="140"/>
      <c r="AA41" s="140"/>
      <c r="AB41" s="140"/>
      <c r="AC41" s="140"/>
      <c r="AD41" s="140"/>
      <c r="AE41" s="140" t="s">
        <v>92</v>
      </c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</row>
    <row r="42" spans="1:60" ht="22.5" outlineLevel="1" x14ac:dyDescent="0.2">
      <c r="A42" s="141">
        <v>34</v>
      </c>
      <c r="B42" s="141" t="s">
        <v>148</v>
      </c>
      <c r="C42" s="171" t="s">
        <v>149</v>
      </c>
      <c r="D42" s="147" t="s">
        <v>91</v>
      </c>
      <c r="E42" s="153">
        <v>2</v>
      </c>
      <c r="F42" s="155">
        <v>0</v>
      </c>
      <c r="G42" s="155">
        <f t="shared" si="6"/>
        <v>0</v>
      </c>
      <c r="H42" s="155">
        <v>5695</v>
      </c>
      <c r="I42" s="155">
        <f t="shared" si="0"/>
        <v>11390</v>
      </c>
      <c r="J42" s="155">
        <v>0</v>
      </c>
      <c r="K42" s="155">
        <f t="shared" si="1"/>
        <v>0</v>
      </c>
      <c r="L42" s="155">
        <v>21</v>
      </c>
      <c r="M42" s="155">
        <f t="shared" si="2"/>
        <v>0</v>
      </c>
      <c r="N42" s="148">
        <v>1.17E-2</v>
      </c>
      <c r="O42" s="148">
        <f t="shared" si="3"/>
        <v>2.3400000000000001E-2</v>
      </c>
      <c r="P42" s="148">
        <v>0</v>
      </c>
      <c r="Q42" s="148">
        <f t="shared" si="4"/>
        <v>0</v>
      </c>
      <c r="R42" s="148"/>
      <c r="S42" s="148"/>
      <c r="T42" s="149">
        <v>0</v>
      </c>
      <c r="U42" s="148">
        <f t="shared" si="5"/>
        <v>0</v>
      </c>
      <c r="V42" s="140"/>
      <c r="W42" s="140"/>
      <c r="X42" s="140"/>
      <c r="Y42" s="140"/>
      <c r="Z42" s="140"/>
      <c r="AA42" s="140"/>
      <c r="AB42" s="140"/>
      <c r="AC42" s="140"/>
      <c r="AD42" s="140"/>
      <c r="AE42" s="140" t="s">
        <v>92</v>
      </c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outlineLevel="1" x14ac:dyDescent="0.2">
      <c r="A43" s="141">
        <v>35</v>
      </c>
      <c r="B43" s="141" t="s">
        <v>95</v>
      </c>
      <c r="C43" s="171" t="s">
        <v>150</v>
      </c>
      <c r="D43" s="147" t="s">
        <v>97</v>
      </c>
      <c r="E43" s="153">
        <v>1</v>
      </c>
      <c r="F43" s="155">
        <v>0</v>
      </c>
      <c r="G43" s="155">
        <f t="shared" si="6"/>
        <v>0</v>
      </c>
      <c r="H43" s="155">
        <v>10000</v>
      </c>
      <c r="I43" s="155">
        <f t="shared" si="0"/>
        <v>10000</v>
      </c>
      <c r="J43" s="155">
        <v>0</v>
      </c>
      <c r="K43" s="155">
        <f t="shared" si="1"/>
        <v>0</v>
      </c>
      <c r="L43" s="155">
        <v>21</v>
      </c>
      <c r="M43" s="155">
        <f t="shared" si="2"/>
        <v>0</v>
      </c>
      <c r="N43" s="148">
        <v>0</v>
      </c>
      <c r="O43" s="148">
        <f t="shared" si="3"/>
        <v>0</v>
      </c>
      <c r="P43" s="148">
        <v>0</v>
      </c>
      <c r="Q43" s="148">
        <f t="shared" si="4"/>
        <v>0</v>
      </c>
      <c r="R43" s="148"/>
      <c r="S43" s="148"/>
      <c r="T43" s="149">
        <v>0</v>
      </c>
      <c r="U43" s="148">
        <f t="shared" si="5"/>
        <v>0</v>
      </c>
      <c r="V43" s="140"/>
      <c r="W43" s="140"/>
      <c r="X43" s="140"/>
      <c r="Y43" s="140"/>
      <c r="Z43" s="140"/>
      <c r="AA43" s="140"/>
      <c r="AB43" s="140"/>
      <c r="AC43" s="140"/>
      <c r="AD43" s="140"/>
      <c r="AE43" s="140" t="s">
        <v>92</v>
      </c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outlineLevel="1" x14ac:dyDescent="0.2">
      <c r="A44" s="141">
        <v>36</v>
      </c>
      <c r="B44" s="141" t="s">
        <v>95</v>
      </c>
      <c r="C44" s="171" t="s">
        <v>151</v>
      </c>
      <c r="D44" s="147" t="s">
        <v>97</v>
      </c>
      <c r="E44" s="153">
        <v>1</v>
      </c>
      <c r="F44" s="155">
        <v>0</v>
      </c>
      <c r="G44" s="155">
        <f t="shared" si="6"/>
        <v>0</v>
      </c>
      <c r="H44" s="155">
        <v>7500</v>
      </c>
      <c r="I44" s="155">
        <f t="shared" si="0"/>
        <v>7500</v>
      </c>
      <c r="J44" s="155">
        <v>0</v>
      </c>
      <c r="K44" s="155">
        <f t="shared" si="1"/>
        <v>0</v>
      </c>
      <c r="L44" s="155">
        <v>21</v>
      </c>
      <c r="M44" s="155">
        <f t="shared" si="2"/>
        <v>0</v>
      </c>
      <c r="N44" s="148">
        <v>0</v>
      </c>
      <c r="O44" s="148">
        <f t="shared" si="3"/>
        <v>0</v>
      </c>
      <c r="P44" s="148">
        <v>0</v>
      </c>
      <c r="Q44" s="148">
        <f t="shared" si="4"/>
        <v>0</v>
      </c>
      <c r="R44" s="148"/>
      <c r="S44" s="148"/>
      <c r="T44" s="149">
        <v>0</v>
      </c>
      <c r="U44" s="148">
        <f t="shared" si="5"/>
        <v>0</v>
      </c>
      <c r="V44" s="140"/>
      <c r="W44" s="140"/>
      <c r="X44" s="140"/>
      <c r="Y44" s="140"/>
      <c r="Z44" s="140"/>
      <c r="AA44" s="140"/>
      <c r="AB44" s="140"/>
      <c r="AC44" s="140"/>
      <c r="AD44" s="140"/>
      <c r="AE44" s="140" t="s">
        <v>92</v>
      </c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outlineLevel="1" x14ac:dyDescent="0.2">
      <c r="A45" s="141">
        <v>37</v>
      </c>
      <c r="B45" s="141" t="s">
        <v>95</v>
      </c>
      <c r="C45" s="171" t="s">
        <v>152</v>
      </c>
      <c r="D45" s="147" t="s">
        <v>97</v>
      </c>
      <c r="E45" s="153">
        <v>5</v>
      </c>
      <c r="F45" s="155">
        <v>0</v>
      </c>
      <c r="G45" s="155">
        <f t="shared" si="6"/>
        <v>0</v>
      </c>
      <c r="H45" s="155">
        <v>1400</v>
      </c>
      <c r="I45" s="155">
        <f t="shared" si="0"/>
        <v>7000</v>
      </c>
      <c r="J45" s="155">
        <v>0</v>
      </c>
      <c r="K45" s="155">
        <f t="shared" si="1"/>
        <v>0</v>
      </c>
      <c r="L45" s="155">
        <v>21</v>
      </c>
      <c r="M45" s="155">
        <f t="shared" si="2"/>
        <v>0</v>
      </c>
      <c r="N45" s="148">
        <v>0</v>
      </c>
      <c r="O45" s="148">
        <f t="shared" si="3"/>
        <v>0</v>
      </c>
      <c r="P45" s="148">
        <v>0</v>
      </c>
      <c r="Q45" s="148">
        <f t="shared" si="4"/>
        <v>0</v>
      </c>
      <c r="R45" s="148"/>
      <c r="S45" s="148"/>
      <c r="T45" s="149">
        <v>0</v>
      </c>
      <c r="U45" s="148">
        <f t="shared" si="5"/>
        <v>0</v>
      </c>
      <c r="V45" s="140"/>
      <c r="W45" s="140"/>
      <c r="X45" s="140"/>
      <c r="Y45" s="140"/>
      <c r="Z45" s="140"/>
      <c r="AA45" s="140"/>
      <c r="AB45" s="140"/>
      <c r="AC45" s="140"/>
      <c r="AD45" s="140"/>
      <c r="AE45" s="140" t="s">
        <v>92</v>
      </c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outlineLevel="1" x14ac:dyDescent="0.2">
      <c r="A46" s="141">
        <v>38</v>
      </c>
      <c r="B46" s="141" t="s">
        <v>95</v>
      </c>
      <c r="C46" s="171" t="s">
        <v>153</v>
      </c>
      <c r="D46" s="147" t="s">
        <v>154</v>
      </c>
      <c r="E46" s="153">
        <v>650</v>
      </c>
      <c r="F46" s="155">
        <v>0</v>
      </c>
      <c r="G46" s="155">
        <f t="shared" si="6"/>
        <v>0</v>
      </c>
      <c r="H46" s="155">
        <v>95</v>
      </c>
      <c r="I46" s="155">
        <f t="shared" si="0"/>
        <v>61750</v>
      </c>
      <c r="J46" s="155">
        <v>0</v>
      </c>
      <c r="K46" s="155">
        <f t="shared" si="1"/>
        <v>0</v>
      </c>
      <c r="L46" s="155">
        <v>21</v>
      </c>
      <c r="M46" s="155">
        <f t="shared" si="2"/>
        <v>0</v>
      </c>
      <c r="N46" s="148">
        <v>0</v>
      </c>
      <c r="O46" s="148">
        <f t="shared" si="3"/>
        <v>0</v>
      </c>
      <c r="P46" s="148">
        <v>0</v>
      </c>
      <c r="Q46" s="148">
        <f t="shared" si="4"/>
        <v>0</v>
      </c>
      <c r="R46" s="148"/>
      <c r="S46" s="148"/>
      <c r="T46" s="149">
        <v>0</v>
      </c>
      <c r="U46" s="148">
        <f t="shared" si="5"/>
        <v>0</v>
      </c>
      <c r="V46" s="140"/>
      <c r="W46" s="140"/>
      <c r="X46" s="140"/>
      <c r="Y46" s="140"/>
      <c r="Z46" s="140"/>
      <c r="AA46" s="140"/>
      <c r="AB46" s="140"/>
      <c r="AC46" s="140"/>
      <c r="AD46" s="140"/>
      <c r="AE46" s="140" t="s">
        <v>92</v>
      </c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outlineLevel="1" x14ac:dyDescent="0.2">
      <c r="A47" s="141">
        <v>39</v>
      </c>
      <c r="B47" s="141" t="s">
        <v>155</v>
      </c>
      <c r="C47" s="171" t="s">
        <v>156</v>
      </c>
      <c r="D47" s="147" t="s">
        <v>157</v>
      </c>
      <c r="E47" s="153">
        <v>2</v>
      </c>
      <c r="F47" s="155">
        <v>0</v>
      </c>
      <c r="G47" s="155">
        <f t="shared" si="6"/>
        <v>0</v>
      </c>
      <c r="H47" s="155">
        <v>0</v>
      </c>
      <c r="I47" s="155">
        <f t="shared" si="0"/>
        <v>0</v>
      </c>
      <c r="J47" s="155">
        <v>2165</v>
      </c>
      <c r="K47" s="155">
        <f t="shared" si="1"/>
        <v>4330</v>
      </c>
      <c r="L47" s="155">
        <v>21</v>
      </c>
      <c r="M47" s="155">
        <f t="shared" si="2"/>
        <v>0</v>
      </c>
      <c r="N47" s="148">
        <v>0</v>
      </c>
      <c r="O47" s="148">
        <f t="shared" si="3"/>
        <v>0</v>
      </c>
      <c r="P47" s="148">
        <v>0</v>
      </c>
      <c r="Q47" s="148">
        <f t="shared" si="4"/>
        <v>0</v>
      </c>
      <c r="R47" s="148"/>
      <c r="S47" s="148"/>
      <c r="T47" s="149">
        <v>4.0430000000000001</v>
      </c>
      <c r="U47" s="148">
        <f t="shared" si="5"/>
        <v>8.09</v>
      </c>
      <c r="V47" s="140"/>
      <c r="W47" s="140"/>
      <c r="X47" s="140"/>
      <c r="Y47" s="140"/>
      <c r="Z47" s="140"/>
      <c r="AA47" s="140"/>
      <c r="AB47" s="140"/>
      <c r="AC47" s="140"/>
      <c r="AD47" s="140"/>
      <c r="AE47" s="140" t="s">
        <v>103</v>
      </c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</row>
    <row r="48" spans="1:60" outlineLevel="1" x14ac:dyDescent="0.2">
      <c r="A48" s="141">
        <v>40</v>
      </c>
      <c r="B48" s="141" t="s">
        <v>89</v>
      </c>
      <c r="C48" s="171" t="s">
        <v>158</v>
      </c>
      <c r="D48" s="147" t="s">
        <v>159</v>
      </c>
      <c r="E48" s="153">
        <v>1</v>
      </c>
      <c r="F48" s="155">
        <v>0</v>
      </c>
      <c r="G48" s="155">
        <f t="shared" si="6"/>
        <v>0</v>
      </c>
      <c r="H48" s="155">
        <v>15000</v>
      </c>
      <c r="I48" s="155">
        <f t="shared" si="0"/>
        <v>15000</v>
      </c>
      <c r="J48" s="155">
        <v>0</v>
      </c>
      <c r="K48" s="155">
        <f t="shared" si="1"/>
        <v>0</v>
      </c>
      <c r="L48" s="155">
        <v>21</v>
      </c>
      <c r="M48" s="155">
        <f t="shared" si="2"/>
        <v>0</v>
      </c>
      <c r="N48" s="148">
        <v>0</v>
      </c>
      <c r="O48" s="148">
        <f t="shared" si="3"/>
        <v>0</v>
      </c>
      <c r="P48" s="148">
        <v>0</v>
      </c>
      <c r="Q48" s="148">
        <f t="shared" si="4"/>
        <v>0</v>
      </c>
      <c r="R48" s="148"/>
      <c r="S48" s="148"/>
      <c r="T48" s="149">
        <v>0</v>
      </c>
      <c r="U48" s="148">
        <f t="shared" si="5"/>
        <v>0</v>
      </c>
      <c r="V48" s="140"/>
      <c r="W48" s="140"/>
      <c r="X48" s="140"/>
      <c r="Y48" s="140"/>
      <c r="Z48" s="140"/>
      <c r="AA48" s="140"/>
      <c r="AB48" s="140"/>
      <c r="AC48" s="140"/>
      <c r="AD48" s="140"/>
      <c r="AE48" s="140" t="s">
        <v>92</v>
      </c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outlineLevel="1" x14ac:dyDescent="0.2">
      <c r="A49" s="141">
        <v>41</v>
      </c>
      <c r="B49" s="141" t="s">
        <v>89</v>
      </c>
      <c r="C49" s="171" t="s">
        <v>160</v>
      </c>
      <c r="D49" s="147" t="s">
        <v>161</v>
      </c>
      <c r="E49" s="153">
        <v>1</v>
      </c>
      <c r="F49" s="155">
        <v>0</v>
      </c>
      <c r="G49" s="155">
        <f t="shared" si="6"/>
        <v>0</v>
      </c>
      <c r="H49" s="155">
        <v>1000</v>
      </c>
      <c r="I49" s="155">
        <f t="shared" si="0"/>
        <v>1000</v>
      </c>
      <c r="J49" s="155">
        <v>0</v>
      </c>
      <c r="K49" s="155">
        <f t="shared" si="1"/>
        <v>0</v>
      </c>
      <c r="L49" s="155">
        <v>21</v>
      </c>
      <c r="M49" s="155">
        <f t="shared" si="2"/>
        <v>0</v>
      </c>
      <c r="N49" s="148">
        <v>0</v>
      </c>
      <c r="O49" s="148">
        <f t="shared" si="3"/>
        <v>0</v>
      </c>
      <c r="P49" s="148">
        <v>0</v>
      </c>
      <c r="Q49" s="148">
        <f t="shared" si="4"/>
        <v>0</v>
      </c>
      <c r="R49" s="148"/>
      <c r="S49" s="148"/>
      <c r="T49" s="149">
        <v>0</v>
      </c>
      <c r="U49" s="148">
        <f t="shared" si="5"/>
        <v>0</v>
      </c>
      <c r="V49" s="140"/>
      <c r="W49" s="140"/>
      <c r="X49" s="140"/>
      <c r="Y49" s="140"/>
      <c r="Z49" s="140"/>
      <c r="AA49" s="140"/>
      <c r="AB49" s="140"/>
      <c r="AC49" s="140"/>
      <c r="AD49" s="140"/>
      <c r="AE49" s="140" t="s">
        <v>92</v>
      </c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</row>
    <row r="50" spans="1:60" outlineLevel="1" x14ac:dyDescent="0.2">
      <c r="A50" s="141">
        <v>42</v>
      </c>
      <c r="B50" s="141" t="s">
        <v>89</v>
      </c>
      <c r="C50" s="171" t="s">
        <v>162</v>
      </c>
      <c r="D50" s="147" t="s">
        <v>159</v>
      </c>
      <c r="E50" s="153">
        <v>1</v>
      </c>
      <c r="F50" s="155">
        <v>0</v>
      </c>
      <c r="G50" s="155">
        <f t="shared" si="6"/>
        <v>0</v>
      </c>
      <c r="H50" s="155">
        <v>6000</v>
      </c>
      <c r="I50" s="155">
        <f t="shared" si="0"/>
        <v>6000</v>
      </c>
      <c r="J50" s="155">
        <v>0</v>
      </c>
      <c r="K50" s="155">
        <f t="shared" si="1"/>
        <v>0</v>
      </c>
      <c r="L50" s="155">
        <v>21</v>
      </c>
      <c r="M50" s="155">
        <f t="shared" si="2"/>
        <v>0</v>
      </c>
      <c r="N50" s="148">
        <v>0</v>
      </c>
      <c r="O50" s="148">
        <f t="shared" si="3"/>
        <v>0</v>
      </c>
      <c r="P50" s="148">
        <v>0</v>
      </c>
      <c r="Q50" s="148">
        <f t="shared" si="4"/>
        <v>0</v>
      </c>
      <c r="R50" s="148"/>
      <c r="S50" s="148"/>
      <c r="T50" s="149">
        <v>0</v>
      </c>
      <c r="U50" s="148">
        <f t="shared" si="5"/>
        <v>0</v>
      </c>
      <c r="V50" s="140"/>
      <c r="W50" s="140"/>
      <c r="X50" s="140"/>
      <c r="Y50" s="140"/>
      <c r="Z50" s="140"/>
      <c r="AA50" s="140"/>
      <c r="AB50" s="140"/>
      <c r="AC50" s="140"/>
      <c r="AD50" s="140"/>
      <c r="AE50" s="140" t="s">
        <v>92</v>
      </c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outlineLevel="1" x14ac:dyDescent="0.2">
      <c r="A51" s="141">
        <v>43</v>
      </c>
      <c r="B51" s="141" t="s">
        <v>163</v>
      </c>
      <c r="C51" s="171" t="s">
        <v>164</v>
      </c>
      <c r="D51" s="147" t="s">
        <v>91</v>
      </c>
      <c r="E51" s="153">
        <v>1</v>
      </c>
      <c r="F51" s="155">
        <v>0</v>
      </c>
      <c r="G51" s="155">
        <f t="shared" si="6"/>
        <v>0</v>
      </c>
      <c r="H51" s="155">
        <v>0.5</v>
      </c>
      <c r="I51" s="155">
        <f t="shared" si="0"/>
        <v>0.5</v>
      </c>
      <c r="J51" s="155">
        <v>19999.5</v>
      </c>
      <c r="K51" s="155">
        <f t="shared" si="1"/>
        <v>19999.5</v>
      </c>
      <c r="L51" s="155">
        <v>21</v>
      </c>
      <c r="M51" s="155">
        <f t="shared" si="2"/>
        <v>0</v>
      </c>
      <c r="N51" s="148">
        <v>0</v>
      </c>
      <c r="O51" s="148">
        <f t="shared" si="3"/>
        <v>0</v>
      </c>
      <c r="P51" s="148">
        <v>0</v>
      </c>
      <c r="Q51" s="148">
        <f t="shared" si="4"/>
        <v>0</v>
      </c>
      <c r="R51" s="148"/>
      <c r="S51" s="148"/>
      <c r="T51" s="149">
        <v>3.2000000000000001E-2</v>
      </c>
      <c r="U51" s="148">
        <f t="shared" si="5"/>
        <v>0.03</v>
      </c>
      <c r="V51" s="140"/>
      <c r="W51" s="140"/>
      <c r="X51" s="140"/>
      <c r="Y51" s="140"/>
      <c r="Z51" s="140"/>
      <c r="AA51" s="140"/>
      <c r="AB51" s="140"/>
      <c r="AC51" s="140"/>
      <c r="AD51" s="140"/>
      <c r="AE51" s="140" t="s">
        <v>103</v>
      </c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outlineLevel="1" x14ac:dyDescent="0.2">
      <c r="A52" s="141">
        <v>44</v>
      </c>
      <c r="B52" s="141" t="s">
        <v>89</v>
      </c>
      <c r="C52" s="171" t="s">
        <v>165</v>
      </c>
      <c r="D52" s="147" t="s">
        <v>91</v>
      </c>
      <c r="E52" s="153">
        <v>2</v>
      </c>
      <c r="F52" s="155">
        <v>0</v>
      </c>
      <c r="G52" s="155">
        <f t="shared" si="6"/>
        <v>0</v>
      </c>
      <c r="H52" s="155">
        <v>8000</v>
      </c>
      <c r="I52" s="155">
        <f t="shared" si="0"/>
        <v>16000</v>
      </c>
      <c r="J52" s="155">
        <v>0</v>
      </c>
      <c r="K52" s="155">
        <f t="shared" si="1"/>
        <v>0</v>
      </c>
      <c r="L52" s="155">
        <v>21</v>
      </c>
      <c r="M52" s="155">
        <f t="shared" si="2"/>
        <v>0</v>
      </c>
      <c r="N52" s="148">
        <v>0</v>
      </c>
      <c r="O52" s="148">
        <f t="shared" si="3"/>
        <v>0</v>
      </c>
      <c r="P52" s="148">
        <v>0</v>
      </c>
      <c r="Q52" s="148">
        <f t="shared" si="4"/>
        <v>0</v>
      </c>
      <c r="R52" s="148"/>
      <c r="S52" s="148"/>
      <c r="T52" s="149">
        <v>0</v>
      </c>
      <c r="U52" s="148">
        <f t="shared" si="5"/>
        <v>0</v>
      </c>
      <c r="V52" s="140"/>
      <c r="W52" s="140"/>
      <c r="X52" s="140"/>
      <c r="Y52" s="140"/>
      <c r="Z52" s="140"/>
      <c r="AA52" s="140"/>
      <c r="AB52" s="140"/>
      <c r="AC52" s="140"/>
      <c r="AD52" s="140"/>
      <c r="AE52" s="140" t="s">
        <v>92</v>
      </c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outlineLevel="1" x14ac:dyDescent="0.2">
      <c r="A53" s="141">
        <v>45</v>
      </c>
      <c r="B53" s="141" t="s">
        <v>89</v>
      </c>
      <c r="C53" s="171" t="s">
        <v>166</v>
      </c>
      <c r="D53" s="147" t="s">
        <v>167</v>
      </c>
      <c r="E53" s="153">
        <v>10</v>
      </c>
      <c r="F53" s="155">
        <v>0</v>
      </c>
      <c r="G53" s="155">
        <f t="shared" si="6"/>
        <v>0</v>
      </c>
      <c r="H53" s="155">
        <v>500</v>
      </c>
      <c r="I53" s="155">
        <f t="shared" si="0"/>
        <v>5000</v>
      </c>
      <c r="J53" s="155">
        <v>0</v>
      </c>
      <c r="K53" s="155">
        <f t="shared" si="1"/>
        <v>0</v>
      </c>
      <c r="L53" s="155">
        <v>21</v>
      </c>
      <c r="M53" s="155">
        <f t="shared" si="2"/>
        <v>0</v>
      </c>
      <c r="N53" s="148">
        <v>0</v>
      </c>
      <c r="O53" s="148">
        <f t="shared" si="3"/>
        <v>0</v>
      </c>
      <c r="P53" s="148">
        <v>0</v>
      </c>
      <c r="Q53" s="148">
        <f t="shared" si="4"/>
        <v>0</v>
      </c>
      <c r="R53" s="148"/>
      <c r="S53" s="148"/>
      <c r="T53" s="149">
        <v>0</v>
      </c>
      <c r="U53" s="148">
        <f t="shared" si="5"/>
        <v>0</v>
      </c>
      <c r="V53" s="140"/>
      <c r="W53" s="140"/>
      <c r="X53" s="140"/>
      <c r="Y53" s="140"/>
      <c r="Z53" s="140"/>
      <c r="AA53" s="140"/>
      <c r="AB53" s="140"/>
      <c r="AC53" s="140"/>
      <c r="AD53" s="140"/>
      <c r="AE53" s="140" t="s">
        <v>92</v>
      </c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outlineLevel="1" x14ac:dyDescent="0.2">
      <c r="A54" s="141">
        <v>46</v>
      </c>
      <c r="B54" s="141" t="s">
        <v>89</v>
      </c>
      <c r="C54" s="171" t="s">
        <v>168</v>
      </c>
      <c r="D54" s="147" t="s">
        <v>167</v>
      </c>
      <c r="E54" s="153">
        <v>188</v>
      </c>
      <c r="F54" s="155">
        <v>0</v>
      </c>
      <c r="G54" s="155">
        <f t="shared" si="6"/>
        <v>0</v>
      </c>
      <c r="H54" s="155">
        <v>500</v>
      </c>
      <c r="I54" s="155">
        <f t="shared" si="0"/>
        <v>94000</v>
      </c>
      <c r="J54" s="155">
        <v>0</v>
      </c>
      <c r="K54" s="155">
        <f t="shared" si="1"/>
        <v>0</v>
      </c>
      <c r="L54" s="155">
        <v>21</v>
      </c>
      <c r="M54" s="155">
        <f t="shared" si="2"/>
        <v>0</v>
      </c>
      <c r="N54" s="148">
        <v>0</v>
      </c>
      <c r="O54" s="148">
        <f t="shared" si="3"/>
        <v>0</v>
      </c>
      <c r="P54" s="148">
        <v>0</v>
      </c>
      <c r="Q54" s="148">
        <f t="shared" si="4"/>
        <v>0</v>
      </c>
      <c r="R54" s="148"/>
      <c r="S54" s="148"/>
      <c r="T54" s="149">
        <v>0</v>
      </c>
      <c r="U54" s="148">
        <f t="shared" si="5"/>
        <v>0</v>
      </c>
      <c r="V54" s="140"/>
      <c r="W54" s="140"/>
      <c r="X54" s="140"/>
      <c r="Y54" s="140"/>
      <c r="Z54" s="140"/>
      <c r="AA54" s="140"/>
      <c r="AB54" s="140"/>
      <c r="AC54" s="140"/>
      <c r="AD54" s="140"/>
      <c r="AE54" s="140" t="s">
        <v>92</v>
      </c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outlineLevel="1" x14ac:dyDescent="0.2">
      <c r="A55" s="141">
        <v>47</v>
      </c>
      <c r="B55" s="141" t="s">
        <v>95</v>
      </c>
      <c r="C55" s="171" t="s">
        <v>169</v>
      </c>
      <c r="D55" s="147" t="s">
        <v>97</v>
      </c>
      <c r="E55" s="153">
        <v>1</v>
      </c>
      <c r="F55" s="155">
        <v>0</v>
      </c>
      <c r="G55" s="155">
        <f t="shared" si="6"/>
        <v>0</v>
      </c>
      <c r="H55" s="155">
        <v>15000</v>
      </c>
      <c r="I55" s="155">
        <f t="shared" si="0"/>
        <v>15000</v>
      </c>
      <c r="J55" s="155">
        <v>0</v>
      </c>
      <c r="K55" s="155">
        <f t="shared" si="1"/>
        <v>0</v>
      </c>
      <c r="L55" s="155">
        <v>21</v>
      </c>
      <c r="M55" s="155">
        <f t="shared" si="2"/>
        <v>0</v>
      </c>
      <c r="N55" s="148">
        <v>0</v>
      </c>
      <c r="O55" s="148">
        <f t="shared" si="3"/>
        <v>0</v>
      </c>
      <c r="P55" s="148">
        <v>0</v>
      </c>
      <c r="Q55" s="148">
        <f t="shared" si="4"/>
        <v>0</v>
      </c>
      <c r="R55" s="148"/>
      <c r="S55" s="148"/>
      <c r="T55" s="149">
        <v>0</v>
      </c>
      <c r="U55" s="148">
        <f t="shared" si="5"/>
        <v>0</v>
      </c>
      <c r="V55" s="140"/>
      <c r="W55" s="140"/>
      <c r="X55" s="140"/>
      <c r="Y55" s="140"/>
      <c r="Z55" s="140"/>
      <c r="AA55" s="140"/>
      <c r="AB55" s="140"/>
      <c r="AC55" s="140"/>
      <c r="AD55" s="140"/>
      <c r="AE55" s="140" t="s">
        <v>92</v>
      </c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x14ac:dyDescent="0.2">
      <c r="A56" s="142" t="s">
        <v>87</v>
      </c>
      <c r="B56" s="142" t="s">
        <v>54</v>
      </c>
      <c r="C56" s="172" t="s">
        <v>55</v>
      </c>
      <c r="D56" s="150"/>
      <c r="E56" s="154"/>
      <c r="F56" s="156"/>
      <c r="G56" s="156">
        <f>SUMIF(AE57:AE65,"&lt;&gt;NOR",G57:G65)</f>
        <v>0</v>
      </c>
      <c r="H56" s="156"/>
      <c r="I56" s="156">
        <f>SUM(I57:I65)</f>
        <v>249960</v>
      </c>
      <c r="J56" s="156"/>
      <c r="K56" s="156">
        <f>SUM(K57:K65)</f>
        <v>0</v>
      </c>
      <c r="L56" s="156"/>
      <c r="M56" s="156">
        <f>SUM(M57:M65)</f>
        <v>0</v>
      </c>
      <c r="N56" s="151"/>
      <c r="O56" s="151">
        <f>SUM(O57:O65)</f>
        <v>0</v>
      </c>
      <c r="P56" s="151"/>
      <c r="Q56" s="151">
        <f>SUM(Q57:Q65)</f>
        <v>0</v>
      </c>
      <c r="R56" s="151"/>
      <c r="S56" s="151"/>
      <c r="T56" s="152"/>
      <c r="U56" s="151">
        <f>SUM(U57:U65)</f>
        <v>0</v>
      </c>
      <c r="AE56" t="s">
        <v>88</v>
      </c>
    </row>
    <row r="57" spans="1:60" outlineLevel="1" x14ac:dyDescent="0.2">
      <c r="A57" s="141">
        <v>48</v>
      </c>
      <c r="B57" s="141" t="s">
        <v>89</v>
      </c>
      <c r="C57" s="171" t="s">
        <v>170</v>
      </c>
      <c r="D57" s="147" t="s">
        <v>91</v>
      </c>
      <c r="E57" s="153">
        <v>1</v>
      </c>
      <c r="F57" s="155">
        <v>0</v>
      </c>
      <c r="G57" s="155">
        <f t="shared" si="6"/>
        <v>0</v>
      </c>
      <c r="H57" s="155">
        <v>19500</v>
      </c>
      <c r="I57" s="155">
        <f t="shared" ref="I57:I65" si="7">ROUND(E57*H57,2)</f>
        <v>19500</v>
      </c>
      <c r="J57" s="155">
        <v>0</v>
      </c>
      <c r="K57" s="155">
        <f t="shared" ref="K57:K65" si="8">ROUND(E57*J57,2)</f>
        <v>0</v>
      </c>
      <c r="L57" s="155">
        <v>21</v>
      </c>
      <c r="M57" s="155">
        <f t="shared" ref="M57:M65" si="9">G57*(1+L57/100)</f>
        <v>0</v>
      </c>
      <c r="N57" s="148">
        <v>0</v>
      </c>
      <c r="O57" s="148">
        <f t="shared" ref="O57:O65" si="10">ROUND(E57*N57,5)</f>
        <v>0</v>
      </c>
      <c r="P57" s="148">
        <v>0</v>
      </c>
      <c r="Q57" s="148">
        <f t="shared" ref="Q57:Q65" si="11">ROUND(E57*P57,5)</f>
        <v>0</v>
      </c>
      <c r="R57" s="148"/>
      <c r="S57" s="148"/>
      <c r="T57" s="149">
        <v>0</v>
      </c>
      <c r="U57" s="148">
        <f t="shared" ref="U57:U65" si="12">ROUND(E57*T57,2)</f>
        <v>0</v>
      </c>
      <c r="V57" s="140"/>
      <c r="W57" s="140"/>
      <c r="X57" s="140"/>
      <c r="Y57" s="140"/>
      <c r="Z57" s="140"/>
      <c r="AA57" s="140"/>
      <c r="AB57" s="140"/>
      <c r="AC57" s="140"/>
      <c r="AD57" s="140"/>
      <c r="AE57" s="140" t="s">
        <v>92</v>
      </c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</row>
    <row r="58" spans="1:60" outlineLevel="1" x14ac:dyDescent="0.2">
      <c r="A58" s="141">
        <v>50</v>
      </c>
      <c r="B58" s="141" t="s">
        <v>89</v>
      </c>
      <c r="C58" s="171" t="s">
        <v>172</v>
      </c>
      <c r="D58" s="147" t="s">
        <v>91</v>
      </c>
      <c r="E58" s="153">
        <v>4</v>
      </c>
      <c r="F58" s="155">
        <v>0</v>
      </c>
      <c r="G58" s="155">
        <f t="shared" si="6"/>
        <v>0</v>
      </c>
      <c r="H58" s="155">
        <v>9800</v>
      </c>
      <c r="I58" s="155">
        <f t="shared" si="7"/>
        <v>39200</v>
      </c>
      <c r="J58" s="155">
        <v>0</v>
      </c>
      <c r="K58" s="155">
        <f t="shared" si="8"/>
        <v>0</v>
      </c>
      <c r="L58" s="155">
        <v>21</v>
      </c>
      <c r="M58" s="155">
        <f t="shared" si="9"/>
        <v>0</v>
      </c>
      <c r="N58" s="148">
        <v>0</v>
      </c>
      <c r="O58" s="148">
        <f t="shared" si="10"/>
        <v>0</v>
      </c>
      <c r="P58" s="148">
        <v>0</v>
      </c>
      <c r="Q58" s="148">
        <f t="shared" si="11"/>
        <v>0</v>
      </c>
      <c r="R58" s="148"/>
      <c r="S58" s="148"/>
      <c r="T58" s="149">
        <v>0</v>
      </c>
      <c r="U58" s="148">
        <f t="shared" si="12"/>
        <v>0</v>
      </c>
      <c r="V58" s="140"/>
      <c r="W58" s="140"/>
      <c r="X58" s="140"/>
      <c r="Y58" s="140"/>
      <c r="Z58" s="140"/>
      <c r="AA58" s="140"/>
      <c r="AB58" s="140"/>
      <c r="AC58" s="140"/>
      <c r="AD58" s="140"/>
      <c r="AE58" s="140" t="s">
        <v>92</v>
      </c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</row>
    <row r="59" spans="1:60" outlineLevel="1" x14ac:dyDescent="0.2">
      <c r="A59" s="141">
        <v>51</v>
      </c>
      <c r="B59" s="141" t="s">
        <v>89</v>
      </c>
      <c r="C59" s="171" t="s">
        <v>173</v>
      </c>
      <c r="D59" s="147" t="s">
        <v>91</v>
      </c>
      <c r="E59" s="153">
        <v>64</v>
      </c>
      <c r="F59" s="155">
        <v>0</v>
      </c>
      <c r="G59" s="155">
        <f t="shared" si="6"/>
        <v>0</v>
      </c>
      <c r="H59" s="155">
        <v>800</v>
      </c>
      <c r="I59" s="155">
        <f t="shared" si="7"/>
        <v>51200</v>
      </c>
      <c r="J59" s="155">
        <v>0</v>
      </c>
      <c r="K59" s="155">
        <f t="shared" si="8"/>
        <v>0</v>
      </c>
      <c r="L59" s="155">
        <v>21</v>
      </c>
      <c r="M59" s="155">
        <f t="shared" si="9"/>
        <v>0</v>
      </c>
      <c r="N59" s="148">
        <v>0</v>
      </c>
      <c r="O59" s="148">
        <f t="shared" si="10"/>
        <v>0</v>
      </c>
      <c r="P59" s="148">
        <v>0</v>
      </c>
      <c r="Q59" s="148">
        <f t="shared" si="11"/>
        <v>0</v>
      </c>
      <c r="R59" s="148"/>
      <c r="S59" s="148"/>
      <c r="T59" s="149">
        <v>0</v>
      </c>
      <c r="U59" s="148">
        <f t="shared" si="12"/>
        <v>0</v>
      </c>
      <c r="V59" s="140"/>
      <c r="W59" s="140"/>
      <c r="X59" s="140"/>
      <c r="Y59" s="140"/>
      <c r="Z59" s="140"/>
      <c r="AA59" s="140"/>
      <c r="AB59" s="140"/>
      <c r="AC59" s="140"/>
      <c r="AD59" s="140"/>
      <c r="AE59" s="140" t="s">
        <v>92</v>
      </c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</row>
    <row r="60" spans="1:60" outlineLevel="1" x14ac:dyDescent="0.2">
      <c r="A60" s="141">
        <v>52</v>
      </c>
      <c r="B60" s="141" t="s">
        <v>89</v>
      </c>
      <c r="C60" s="171" t="s">
        <v>174</v>
      </c>
      <c r="D60" s="147" t="s">
        <v>91</v>
      </c>
      <c r="E60" s="153">
        <v>64</v>
      </c>
      <c r="F60" s="155">
        <v>0</v>
      </c>
      <c r="G60" s="155">
        <f t="shared" si="6"/>
        <v>0</v>
      </c>
      <c r="H60" s="155">
        <v>600</v>
      </c>
      <c r="I60" s="155">
        <f t="shared" si="7"/>
        <v>38400</v>
      </c>
      <c r="J60" s="155">
        <v>0</v>
      </c>
      <c r="K60" s="155">
        <f t="shared" si="8"/>
        <v>0</v>
      </c>
      <c r="L60" s="155">
        <v>21</v>
      </c>
      <c r="M60" s="155">
        <f t="shared" si="9"/>
        <v>0</v>
      </c>
      <c r="N60" s="148">
        <v>0</v>
      </c>
      <c r="O60" s="148">
        <f t="shared" si="10"/>
        <v>0</v>
      </c>
      <c r="P60" s="148">
        <v>0</v>
      </c>
      <c r="Q60" s="148">
        <f t="shared" si="11"/>
        <v>0</v>
      </c>
      <c r="R60" s="148"/>
      <c r="S60" s="148"/>
      <c r="T60" s="149">
        <v>0</v>
      </c>
      <c r="U60" s="148">
        <f t="shared" si="12"/>
        <v>0</v>
      </c>
      <c r="V60" s="140"/>
      <c r="W60" s="140"/>
      <c r="X60" s="140"/>
      <c r="Y60" s="140"/>
      <c r="Z60" s="140"/>
      <c r="AA60" s="140"/>
      <c r="AB60" s="140"/>
      <c r="AC60" s="140"/>
      <c r="AD60" s="140"/>
      <c r="AE60" s="140" t="s">
        <v>92</v>
      </c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outlineLevel="1" x14ac:dyDescent="0.2">
      <c r="A61" s="141">
        <v>54</v>
      </c>
      <c r="B61" s="141" t="s">
        <v>89</v>
      </c>
      <c r="C61" s="171" t="s">
        <v>175</v>
      </c>
      <c r="D61" s="147" t="s">
        <v>91</v>
      </c>
      <c r="E61" s="153">
        <v>24</v>
      </c>
      <c r="F61" s="155">
        <v>0</v>
      </c>
      <c r="G61" s="155">
        <f t="shared" si="6"/>
        <v>0</v>
      </c>
      <c r="H61" s="155">
        <v>670</v>
      </c>
      <c r="I61" s="155">
        <f t="shared" si="7"/>
        <v>16080</v>
      </c>
      <c r="J61" s="155">
        <v>0</v>
      </c>
      <c r="K61" s="155">
        <f t="shared" si="8"/>
        <v>0</v>
      </c>
      <c r="L61" s="155">
        <v>21</v>
      </c>
      <c r="M61" s="155">
        <f t="shared" si="9"/>
        <v>0</v>
      </c>
      <c r="N61" s="148">
        <v>0</v>
      </c>
      <c r="O61" s="148">
        <f t="shared" si="10"/>
        <v>0</v>
      </c>
      <c r="P61" s="148">
        <v>0</v>
      </c>
      <c r="Q61" s="148">
        <f t="shared" si="11"/>
        <v>0</v>
      </c>
      <c r="R61" s="148"/>
      <c r="S61" s="148"/>
      <c r="T61" s="149">
        <v>0</v>
      </c>
      <c r="U61" s="148">
        <f t="shared" si="12"/>
        <v>0</v>
      </c>
      <c r="V61" s="140"/>
      <c r="W61" s="140"/>
      <c r="X61" s="140"/>
      <c r="Y61" s="140"/>
      <c r="Z61" s="140"/>
      <c r="AA61" s="140"/>
      <c r="AB61" s="140"/>
      <c r="AC61" s="140"/>
      <c r="AD61" s="140"/>
      <c r="AE61" s="140" t="s">
        <v>92</v>
      </c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outlineLevel="1" x14ac:dyDescent="0.2">
      <c r="A62" s="141">
        <v>55</v>
      </c>
      <c r="B62" s="141" t="s">
        <v>89</v>
      </c>
      <c r="C62" s="171" t="s">
        <v>176</v>
      </c>
      <c r="D62" s="147" t="s">
        <v>91</v>
      </c>
      <c r="E62" s="153">
        <v>1</v>
      </c>
      <c r="F62" s="155">
        <v>0</v>
      </c>
      <c r="G62" s="155">
        <f t="shared" si="6"/>
        <v>0</v>
      </c>
      <c r="H62" s="155">
        <v>5000</v>
      </c>
      <c r="I62" s="155">
        <f t="shared" si="7"/>
        <v>5000</v>
      </c>
      <c r="J62" s="155">
        <v>0</v>
      </c>
      <c r="K62" s="155">
        <f t="shared" si="8"/>
        <v>0</v>
      </c>
      <c r="L62" s="155">
        <v>21</v>
      </c>
      <c r="M62" s="155">
        <f t="shared" si="9"/>
        <v>0</v>
      </c>
      <c r="N62" s="148">
        <v>0</v>
      </c>
      <c r="O62" s="148">
        <f t="shared" si="10"/>
        <v>0</v>
      </c>
      <c r="P62" s="148">
        <v>0</v>
      </c>
      <c r="Q62" s="148">
        <f t="shared" si="11"/>
        <v>0</v>
      </c>
      <c r="R62" s="148"/>
      <c r="S62" s="148"/>
      <c r="T62" s="149">
        <v>0</v>
      </c>
      <c r="U62" s="148">
        <f t="shared" si="12"/>
        <v>0</v>
      </c>
      <c r="V62" s="140"/>
      <c r="W62" s="140"/>
      <c r="X62" s="140"/>
      <c r="Y62" s="140"/>
      <c r="Z62" s="140"/>
      <c r="AA62" s="140"/>
      <c r="AB62" s="140"/>
      <c r="AC62" s="140"/>
      <c r="AD62" s="140"/>
      <c r="AE62" s="140" t="s">
        <v>92</v>
      </c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outlineLevel="1" x14ac:dyDescent="0.2">
      <c r="A63" s="141">
        <v>56</v>
      </c>
      <c r="B63" s="141" t="s">
        <v>89</v>
      </c>
      <c r="C63" s="171" t="s">
        <v>177</v>
      </c>
      <c r="D63" s="147" t="s">
        <v>91</v>
      </c>
      <c r="E63" s="153">
        <v>1</v>
      </c>
      <c r="F63" s="155">
        <v>0</v>
      </c>
      <c r="G63" s="155">
        <f t="shared" si="6"/>
        <v>0</v>
      </c>
      <c r="H63" s="155">
        <v>28000</v>
      </c>
      <c r="I63" s="155">
        <f t="shared" si="7"/>
        <v>28000</v>
      </c>
      <c r="J63" s="155">
        <v>0</v>
      </c>
      <c r="K63" s="155">
        <f t="shared" si="8"/>
        <v>0</v>
      </c>
      <c r="L63" s="155">
        <v>21</v>
      </c>
      <c r="M63" s="155">
        <f t="shared" si="9"/>
        <v>0</v>
      </c>
      <c r="N63" s="148">
        <v>0</v>
      </c>
      <c r="O63" s="148">
        <f t="shared" si="10"/>
        <v>0</v>
      </c>
      <c r="P63" s="148">
        <v>0</v>
      </c>
      <c r="Q63" s="148">
        <f t="shared" si="11"/>
        <v>0</v>
      </c>
      <c r="R63" s="148"/>
      <c r="S63" s="148"/>
      <c r="T63" s="149">
        <v>0</v>
      </c>
      <c r="U63" s="148">
        <f t="shared" si="12"/>
        <v>0</v>
      </c>
      <c r="V63" s="140"/>
      <c r="W63" s="140"/>
      <c r="X63" s="140"/>
      <c r="Y63" s="140"/>
      <c r="Z63" s="140"/>
      <c r="AA63" s="140"/>
      <c r="AB63" s="140"/>
      <c r="AC63" s="140"/>
      <c r="AD63" s="140"/>
      <c r="AE63" s="140" t="s">
        <v>92</v>
      </c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</row>
    <row r="64" spans="1:60" outlineLevel="1" x14ac:dyDescent="0.2">
      <c r="A64" s="141">
        <v>57</v>
      </c>
      <c r="B64" s="141" t="s">
        <v>89</v>
      </c>
      <c r="C64" s="171" t="s">
        <v>178</v>
      </c>
      <c r="D64" s="147" t="s">
        <v>91</v>
      </c>
      <c r="E64" s="153">
        <v>1</v>
      </c>
      <c r="F64" s="155">
        <v>0</v>
      </c>
      <c r="G64" s="155">
        <f t="shared" si="6"/>
        <v>0</v>
      </c>
      <c r="H64" s="155">
        <v>34580</v>
      </c>
      <c r="I64" s="155">
        <f t="shared" si="7"/>
        <v>34580</v>
      </c>
      <c r="J64" s="155">
        <v>0</v>
      </c>
      <c r="K64" s="155">
        <f t="shared" si="8"/>
        <v>0</v>
      </c>
      <c r="L64" s="155">
        <v>21</v>
      </c>
      <c r="M64" s="155">
        <f t="shared" si="9"/>
        <v>0</v>
      </c>
      <c r="N64" s="148">
        <v>0</v>
      </c>
      <c r="O64" s="148">
        <f t="shared" si="10"/>
        <v>0</v>
      </c>
      <c r="P64" s="148">
        <v>0</v>
      </c>
      <c r="Q64" s="148">
        <f t="shared" si="11"/>
        <v>0</v>
      </c>
      <c r="R64" s="148"/>
      <c r="S64" s="148"/>
      <c r="T64" s="149">
        <v>0</v>
      </c>
      <c r="U64" s="148">
        <f t="shared" si="12"/>
        <v>0</v>
      </c>
      <c r="V64" s="140"/>
      <c r="W64" s="140"/>
      <c r="X64" s="140"/>
      <c r="Y64" s="140"/>
      <c r="Z64" s="140"/>
      <c r="AA64" s="140"/>
      <c r="AB64" s="140"/>
      <c r="AC64" s="140"/>
      <c r="AD64" s="140"/>
      <c r="AE64" s="140" t="s">
        <v>92</v>
      </c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outlineLevel="1" x14ac:dyDescent="0.2">
      <c r="A65" s="141">
        <v>58</v>
      </c>
      <c r="B65" s="141" t="s">
        <v>89</v>
      </c>
      <c r="C65" s="171" t="s">
        <v>179</v>
      </c>
      <c r="D65" s="147" t="s">
        <v>91</v>
      </c>
      <c r="E65" s="153">
        <v>1</v>
      </c>
      <c r="F65" s="155">
        <v>0</v>
      </c>
      <c r="G65" s="155">
        <f t="shared" si="6"/>
        <v>0</v>
      </c>
      <c r="H65" s="155">
        <v>18000</v>
      </c>
      <c r="I65" s="155">
        <f t="shared" si="7"/>
        <v>18000</v>
      </c>
      <c r="J65" s="155">
        <v>0</v>
      </c>
      <c r="K65" s="155">
        <f t="shared" si="8"/>
        <v>0</v>
      </c>
      <c r="L65" s="155">
        <v>21</v>
      </c>
      <c r="M65" s="155">
        <f t="shared" si="9"/>
        <v>0</v>
      </c>
      <c r="N65" s="148">
        <v>0</v>
      </c>
      <c r="O65" s="148">
        <f t="shared" si="10"/>
        <v>0</v>
      </c>
      <c r="P65" s="148">
        <v>0</v>
      </c>
      <c r="Q65" s="148">
        <f t="shared" si="11"/>
        <v>0</v>
      </c>
      <c r="R65" s="148"/>
      <c r="S65" s="148"/>
      <c r="T65" s="149">
        <v>0</v>
      </c>
      <c r="U65" s="148">
        <f t="shared" si="12"/>
        <v>0</v>
      </c>
      <c r="V65" s="140"/>
      <c r="W65" s="140"/>
      <c r="X65" s="140"/>
      <c r="Y65" s="140"/>
      <c r="Z65" s="140"/>
      <c r="AA65" s="140"/>
      <c r="AB65" s="140"/>
      <c r="AC65" s="140"/>
      <c r="AD65" s="140"/>
      <c r="AE65" s="140" t="s">
        <v>92</v>
      </c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</row>
    <row r="66" spans="1:60" x14ac:dyDescent="0.2">
      <c r="A66" s="142" t="s">
        <v>87</v>
      </c>
      <c r="B66" s="142" t="s">
        <v>56</v>
      </c>
      <c r="C66" s="172" t="s">
        <v>57</v>
      </c>
      <c r="D66" s="150"/>
      <c r="E66" s="154"/>
      <c r="F66" s="156"/>
      <c r="G66" s="156">
        <f>SUMIF(AE67:AE76,"&lt;&gt;NOR",G67:G76)</f>
        <v>0</v>
      </c>
      <c r="H66" s="156"/>
      <c r="I66" s="156">
        <f>SUM(I67:I76)</f>
        <v>198960</v>
      </c>
      <c r="J66" s="156"/>
      <c r="K66" s="156">
        <f>SUM(K67:K76)</f>
        <v>0</v>
      </c>
      <c r="L66" s="156"/>
      <c r="M66" s="156">
        <f>SUM(M67:M76)</f>
        <v>0</v>
      </c>
      <c r="N66" s="151"/>
      <c r="O66" s="151">
        <f>SUM(O67:O76)</f>
        <v>0</v>
      </c>
      <c r="P66" s="151"/>
      <c r="Q66" s="151">
        <f>SUM(Q67:Q76)</f>
        <v>0</v>
      </c>
      <c r="R66" s="151"/>
      <c r="S66" s="151"/>
      <c r="T66" s="152"/>
      <c r="U66" s="151">
        <f>SUM(U67:U76)</f>
        <v>0</v>
      </c>
      <c r="AE66" t="s">
        <v>88</v>
      </c>
    </row>
    <row r="67" spans="1:60" outlineLevel="1" x14ac:dyDescent="0.2">
      <c r="A67" s="141">
        <v>59</v>
      </c>
      <c r="B67" s="141" t="s">
        <v>89</v>
      </c>
      <c r="C67" s="171" t="s">
        <v>170</v>
      </c>
      <c r="D67" s="147" t="s">
        <v>91</v>
      </c>
      <c r="E67" s="153">
        <v>1</v>
      </c>
      <c r="F67" s="155">
        <v>0</v>
      </c>
      <c r="G67" s="155">
        <f t="shared" si="6"/>
        <v>0</v>
      </c>
      <c r="H67" s="155">
        <v>19500</v>
      </c>
      <c r="I67" s="155">
        <f t="shared" ref="I67:I76" si="13">ROUND(E67*H67,2)</f>
        <v>19500</v>
      </c>
      <c r="J67" s="155">
        <v>0</v>
      </c>
      <c r="K67" s="155">
        <f t="shared" ref="K67:K76" si="14">ROUND(E67*J67,2)</f>
        <v>0</v>
      </c>
      <c r="L67" s="155">
        <v>21</v>
      </c>
      <c r="M67" s="155">
        <f t="shared" ref="M67:M76" si="15">G67*(1+L67/100)</f>
        <v>0</v>
      </c>
      <c r="N67" s="148">
        <v>0</v>
      </c>
      <c r="O67" s="148">
        <f t="shared" ref="O67:O76" si="16">ROUND(E67*N67,5)</f>
        <v>0</v>
      </c>
      <c r="P67" s="148">
        <v>0</v>
      </c>
      <c r="Q67" s="148">
        <f t="shared" ref="Q67:Q76" si="17">ROUND(E67*P67,5)</f>
        <v>0</v>
      </c>
      <c r="R67" s="148"/>
      <c r="S67" s="148"/>
      <c r="T67" s="149">
        <v>0</v>
      </c>
      <c r="U67" s="148">
        <f t="shared" ref="U67:U76" si="18">ROUND(E67*T67,2)</f>
        <v>0</v>
      </c>
      <c r="V67" s="140"/>
      <c r="W67" s="140"/>
      <c r="X67" s="140"/>
      <c r="Y67" s="140"/>
      <c r="Z67" s="140"/>
      <c r="AA67" s="140"/>
      <c r="AB67" s="140"/>
      <c r="AC67" s="140"/>
      <c r="AD67" s="140"/>
      <c r="AE67" s="140" t="s">
        <v>92</v>
      </c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outlineLevel="1" x14ac:dyDescent="0.2">
      <c r="A68" s="141">
        <v>60</v>
      </c>
      <c r="B68" s="141" t="s">
        <v>89</v>
      </c>
      <c r="C68" s="171" t="s">
        <v>171</v>
      </c>
      <c r="D68" s="147" t="s">
        <v>91</v>
      </c>
      <c r="E68" s="153">
        <v>1</v>
      </c>
      <c r="F68" s="155">
        <v>0</v>
      </c>
      <c r="G68" s="155">
        <f t="shared" si="6"/>
        <v>0</v>
      </c>
      <c r="H68" s="155">
        <v>19800</v>
      </c>
      <c r="I68" s="155">
        <f t="shared" si="13"/>
        <v>19800</v>
      </c>
      <c r="J68" s="155">
        <v>0</v>
      </c>
      <c r="K68" s="155">
        <f t="shared" si="14"/>
        <v>0</v>
      </c>
      <c r="L68" s="155">
        <v>21</v>
      </c>
      <c r="M68" s="155">
        <f t="shared" si="15"/>
        <v>0</v>
      </c>
      <c r="N68" s="148">
        <v>0</v>
      </c>
      <c r="O68" s="148">
        <f t="shared" si="16"/>
        <v>0</v>
      </c>
      <c r="P68" s="148">
        <v>0</v>
      </c>
      <c r="Q68" s="148">
        <f t="shared" si="17"/>
        <v>0</v>
      </c>
      <c r="R68" s="148"/>
      <c r="S68" s="148"/>
      <c r="T68" s="149">
        <v>0</v>
      </c>
      <c r="U68" s="148">
        <f t="shared" si="18"/>
        <v>0</v>
      </c>
      <c r="V68" s="140"/>
      <c r="W68" s="140"/>
      <c r="X68" s="140"/>
      <c r="Y68" s="140"/>
      <c r="Z68" s="140"/>
      <c r="AA68" s="140"/>
      <c r="AB68" s="140"/>
      <c r="AC68" s="140"/>
      <c r="AD68" s="140"/>
      <c r="AE68" s="140" t="s">
        <v>92</v>
      </c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outlineLevel="1" x14ac:dyDescent="0.2">
      <c r="A69" s="141">
        <v>61</v>
      </c>
      <c r="B69" s="141" t="s">
        <v>89</v>
      </c>
      <c r="C69" s="171" t="s">
        <v>172</v>
      </c>
      <c r="D69" s="147" t="s">
        <v>91</v>
      </c>
      <c r="E69" s="153">
        <v>2</v>
      </c>
      <c r="F69" s="155">
        <v>0</v>
      </c>
      <c r="G69" s="155">
        <f t="shared" si="6"/>
        <v>0</v>
      </c>
      <c r="H69" s="155">
        <v>9800</v>
      </c>
      <c r="I69" s="155">
        <f t="shared" si="13"/>
        <v>19600</v>
      </c>
      <c r="J69" s="155">
        <v>0</v>
      </c>
      <c r="K69" s="155">
        <f t="shared" si="14"/>
        <v>0</v>
      </c>
      <c r="L69" s="155">
        <v>21</v>
      </c>
      <c r="M69" s="155">
        <f t="shared" si="15"/>
        <v>0</v>
      </c>
      <c r="N69" s="148">
        <v>0</v>
      </c>
      <c r="O69" s="148">
        <f t="shared" si="16"/>
        <v>0</v>
      </c>
      <c r="P69" s="148">
        <v>0</v>
      </c>
      <c r="Q69" s="148">
        <f t="shared" si="17"/>
        <v>0</v>
      </c>
      <c r="R69" s="148"/>
      <c r="S69" s="148"/>
      <c r="T69" s="149">
        <v>0</v>
      </c>
      <c r="U69" s="148">
        <f t="shared" si="18"/>
        <v>0</v>
      </c>
      <c r="V69" s="140"/>
      <c r="W69" s="140"/>
      <c r="X69" s="140"/>
      <c r="Y69" s="140"/>
      <c r="Z69" s="140"/>
      <c r="AA69" s="140"/>
      <c r="AB69" s="140"/>
      <c r="AC69" s="140"/>
      <c r="AD69" s="140"/>
      <c r="AE69" s="140" t="s">
        <v>92</v>
      </c>
      <c r="AF69" s="140"/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</row>
    <row r="70" spans="1:60" outlineLevel="1" x14ac:dyDescent="0.2">
      <c r="A70" s="141">
        <v>62</v>
      </c>
      <c r="B70" s="141" t="s">
        <v>89</v>
      </c>
      <c r="C70" s="171" t="s">
        <v>173</v>
      </c>
      <c r="D70" s="147" t="s">
        <v>91</v>
      </c>
      <c r="E70" s="153">
        <v>36</v>
      </c>
      <c r="F70" s="155">
        <v>0</v>
      </c>
      <c r="G70" s="155">
        <f t="shared" si="6"/>
        <v>0</v>
      </c>
      <c r="H70" s="155">
        <v>800</v>
      </c>
      <c r="I70" s="155">
        <f t="shared" si="13"/>
        <v>28800</v>
      </c>
      <c r="J70" s="155">
        <v>0</v>
      </c>
      <c r="K70" s="155">
        <f t="shared" si="14"/>
        <v>0</v>
      </c>
      <c r="L70" s="155">
        <v>21</v>
      </c>
      <c r="M70" s="155">
        <f t="shared" si="15"/>
        <v>0</v>
      </c>
      <c r="N70" s="148">
        <v>0</v>
      </c>
      <c r="O70" s="148">
        <f t="shared" si="16"/>
        <v>0</v>
      </c>
      <c r="P70" s="148">
        <v>0</v>
      </c>
      <c r="Q70" s="148">
        <f t="shared" si="17"/>
        <v>0</v>
      </c>
      <c r="R70" s="148"/>
      <c r="S70" s="148"/>
      <c r="T70" s="149">
        <v>0</v>
      </c>
      <c r="U70" s="148">
        <f t="shared" si="18"/>
        <v>0</v>
      </c>
      <c r="V70" s="140"/>
      <c r="W70" s="140"/>
      <c r="X70" s="140"/>
      <c r="Y70" s="140"/>
      <c r="Z70" s="140"/>
      <c r="AA70" s="140"/>
      <c r="AB70" s="140"/>
      <c r="AC70" s="140"/>
      <c r="AD70" s="140"/>
      <c r="AE70" s="140" t="s">
        <v>92</v>
      </c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 outlineLevel="1" x14ac:dyDescent="0.2">
      <c r="A71" s="141">
        <v>63</v>
      </c>
      <c r="B71" s="141" t="s">
        <v>89</v>
      </c>
      <c r="C71" s="171" t="s">
        <v>174</v>
      </c>
      <c r="D71" s="147" t="s">
        <v>91</v>
      </c>
      <c r="E71" s="153">
        <v>36</v>
      </c>
      <c r="F71" s="155">
        <v>0</v>
      </c>
      <c r="G71" s="155">
        <f t="shared" si="6"/>
        <v>0</v>
      </c>
      <c r="H71" s="155">
        <v>600</v>
      </c>
      <c r="I71" s="155">
        <f t="shared" si="13"/>
        <v>21600</v>
      </c>
      <c r="J71" s="155">
        <v>0</v>
      </c>
      <c r="K71" s="155">
        <f t="shared" si="14"/>
        <v>0</v>
      </c>
      <c r="L71" s="155">
        <v>21</v>
      </c>
      <c r="M71" s="155">
        <f t="shared" si="15"/>
        <v>0</v>
      </c>
      <c r="N71" s="148">
        <v>0</v>
      </c>
      <c r="O71" s="148">
        <f t="shared" si="16"/>
        <v>0</v>
      </c>
      <c r="P71" s="148">
        <v>0</v>
      </c>
      <c r="Q71" s="148">
        <f t="shared" si="17"/>
        <v>0</v>
      </c>
      <c r="R71" s="148"/>
      <c r="S71" s="148"/>
      <c r="T71" s="149">
        <v>0</v>
      </c>
      <c r="U71" s="148">
        <f t="shared" si="18"/>
        <v>0</v>
      </c>
      <c r="V71" s="140"/>
      <c r="W71" s="140"/>
      <c r="X71" s="140"/>
      <c r="Y71" s="140"/>
      <c r="Z71" s="140"/>
      <c r="AA71" s="140"/>
      <c r="AB71" s="140"/>
      <c r="AC71" s="140"/>
      <c r="AD71" s="140"/>
      <c r="AE71" s="140" t="s">
        <v>92</v>
      </c>
      <c r="AF71" s="140"/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</row>
    <row r="72" spans="1:60" outlineLevel="1" x14ac:dyDescent="0.2">
      <c r="A72" s="141">
        <v>65</v>
      </c>
      <c r="B72" s="141" t="s">
        <v>89</v>
      </c>
      <c r="C72" s="171" t="s">
        <v>175</v>
      </c>
      <c r="D72" s="147" t="s">
        <v>91</v>
      </c>
      <c r="E72" s="153">
        <v>16</v>
      </c>
      <c r="F72" s="155">
        <v>0</v>
      </c>
      <c r="G72" s="155">
        <f t="shared" ref="G72:G84" si="19">E72*F72</f>
        <v>0</v>
      </c>
      <c r="H72" s="155">
        <v>670</v>
      </c>
      <c r="I72" s="155">
        <f t="shared" si="13"/>
        <v>10720</v>
      </c>
      <c r="J72" s="155">
        <v>0</v>
      </c>
      <c r="K72" s="155">
        <f t="shared" si="14"/>
        <v>0</v>
      </c>
      <c r="L72" s="155">
        <v>21</v>
      </c>
      <c r="M72" s="155">
        <f t="shared" si="15"/>
        <v>0</v>
      </c>
      <c r="N72" s="148">
        <v>0</v>
      </c>
      <c r="O72" s="148">
        <f t="shared" si="16"/>
        <v>0</v>
      </c>
      <c r="P72" s="148">
        <v>0</v>
      </c>
      <c r="Q72" s="148">
        <f t="shared" si="17"/>
        <v>0</v>
      </c>
      <c r="R72" s="148"/>
      <c r="S72" s="148"/>
      <c r="T72" s="149">
        <v>0</v>
      </c>
      <c r="U72" s="148">
        <f t="shared" si="18"/>
        <v>0</v>
      </c>
      <c r="V72" s="140"/>
      <c r="W72" s="140"/>
      <c r="X72" s="140"/>
      <c r="Y72" s="140"/>
      <c r="Z72" s="140"/>
      <c r="AA72" s="140"/>
      <c r="AB72" s="140"/>
      <c r="AC72" s="140"/>
      <c r="AD72" s="140"/>
      <c r="AE72" s="140" t="s">
        <v>92</v>
      </c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</row>
    <row r="73" spans="1:60" outlineLevel="1" x14ac:dyDescent="0.2">
      <c r="A73" s="141">
        <v>66</v>
      </c>
      <c r="B73" s="141" t="s">
        <v>89</v>
      </c>
      <c r="C73" s="171" t="s">
        <v>176</v>
      </c>
      <c r="D73" s="147" t="s">
        <v>91</v>
      </c>
      <c r="E73" s="153">
        <v>1</v>
      </c>
      <c r="F73" s="155">
        <v>0</v>
      </c>
      <c r="G73" s="155">
        <f t="shared" si="19"/>
        <v>0</v>
      </c>
      <c r="H73" s="155">
        <v>5000</v>
      </c>
      <c r="I73" s="155">
        <f t="shared" si="13"/>
        <v>5000</v>
      </c>
      <c r="J73" s="155">
        <v>0</v>
      </c>
      <c r="K73" s="155">
        <f t="shared" si="14"/>
        <v>0</v>
      </c>
      <c r="L73" s="155">
        <v>21</v>
      </c>
      <c r="M73" s="155">
        <f t="shared" si="15"/>
        <v>0</v>
      </c>
      <c r="N73" s="148">
        <v>0</v>
      </c>
      <c r="O73" s="148">
        <f t="shared" si="16"/>
        <v>0</v>
      </c>
      <c r="P73" s="148">
        <v>0</v>
      </c>
      <c r="Q73" s="148">
        <f t="shared" si="17"/>
        <v>0</v>
      </c>
      <c r="R73" s="148"/>
      <c r="S73" s="148"/>
      <c r="T73" s="149">
        <v>0</v>
      </c>
      <c r="U73" s="148">
        <f t="shared" si="18"/>
        <v>0</v>
      </c>
      <c r="V73" s="140"/>
      <c r="W73" s="140"/>
      <c r="X73" s="140"/>
      <c r="Y73" s="140"/>
      <c r="Z73" s="140"/>
      <c r="AA73" s="140"/>
      <c r="AB73" s="140"/>
      <c r="AC73" s="140"/>
      <c r="AD73" s="140"/>
      <c r="AE73" s="140" t="s">
        <v>92</v>
      </c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</row>
    <row r="74" spans="1:60" outlineLevel="1" x14ac:dyDescent="0.2">
      <c r="A74" s="141">
        <v>67</v>
      </c>
      <c r="B74" s="141" t="s">
        <v>89</v>
      </c>
      <c r="C74" s="171" t="s">
        <v>177</v>
      </c>
      <c r="D74" s="147" t="s">
        <v>91</v>
      </c>
      <c r="E74" s="153">
        <v>1</v>
      </c>
      <c r="F74" s="155">
        <v>0</v>
      </c>
      <c r="G74" s="155">
        <f t="shared" si="19"/>
        <v>0</v>
      </c>
      <c r="H74" s="155">
        <v>25000</v>
      </c>
      <c r="I74" s="155">
        <f t="shared" si="13"/>
        <v>25000</v>
      </c>
      <c r="J74" s="155">
        <v>0</v>
      </c>
      <c r="K74" s="155">
        <f t="shared" si="14"/>
        <v>0</v>
      </c>
      <c r="L74" s="155">
        <v>21</v>
      </c>
      <c r="M74" s="155">
        <f t="shared" si="15"/>
        <v>0</v>
      </c>
      <c r="N74" s="148">
        <v>0</v>
      </c>
      <c r="O74" s="148">
        <f t="shared" si="16"/>
        <v>0</v>
      </c>
      <c r="P74" s="148">
        <v>0</v>
      </c>
      <c r="Q74" s="148">
        <f t="shared" si="17"/>
        <v>0</v>
      </c>
      <c r="R74" s="148"/>
      <c r="S74" s="148"/>
      <c r="T74" s="149">
        <v>0</v>
      </c>
      <c r="U74" s="148">
        <f t="shared" si="18"/>
        <v>0</v>
      </c>
      <c r="V74" s="140"/>
      <c r="W74" s="140"/>
      <c r="X74" s="140"/>
      <c r="Y74" s="140"/>
      <c r="Z74" s="140"/>
      <c r="AA74" s="140"/>
      <c r="AB74" s="140"/>
      <c r="AC74" s="140"/>
      <c r="AD74" s="140"/>
      <c r="AE74" s="140" t="s">
        <v>92</v>
      </c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</row>
    <row r="75" spans="1:60" outlineLevel="1" x14ac:dyDescent="0.2">
      <c r="A75" s="141">
        <v>68</v>
      </c>
      <c r="B75" s="141" t="s">
        <v>89</v>
      </c>
      <c r="C75" s="171" t="s">
        <v>178</v>
      </c>
      <c r="D75" s="147" t="s">
        <v>91</v>
      </c>
      <c r="E75" s="153">
        <v>1</v>
      </c>
      <c r="F75" s="155">
        <v>0</v>
      </c>
      <c r="G75" s="155">
        <f t="shared" si="19"/>
        <v>0</v>
      </c>
      <c r="H75" s="155">
        <v>30940</v>
      </c>
      <c r="I75" s="155">
        <f t="shared" si="13"/>
        <v>30940</v>
      </c>
      <c r="J75" s="155">
        <v>0</v>
      </c>
      <c r="K75" s="155">
        <f t="shared" si="14"/>
        <v>0</v>
      </c>
      <c r="L75" s="155">
        <v>21</v>
      </c>
      <c r="M75" s="155">
        <f t="shared" si="15"/>
        <v>0</v>
      </c>
      <c r="N75" s="148">
        <v>0</v>
      </c>
      <c r="O75" s="148">
        <f t="shared" si="16"/>
        <v>0</v>
      </c>
      <c r="P75" s="148">
        <v>0</v>
      </c>
      <c r="Q75" s="148">
        <f t="shared" si="17"/>
        <v>0</v>
      </c>
      <c r="R75" s="148"/>
      <c r="S75" s="148"/>
      <c r="T75" s="149">
        <v>0</v>
      </c>
      <c r="U75" s="148">
        <f t="shared" si="18"/>
        <v>0</v>
      </c>
      <c r="V75" s="140"/>
      <c r="W75" s="140"/>
      <c r="X75" s="140"/>
      <c r="Y75" s="140"/>
      <c r="Z75" s="140"/>
      <c r="AA75" s="140"/>
      <c r="AB75" s="140"/>
      <c r="AC75" s="140"/>
      <c r="AD75" s="140"/>
      <c r="AE75" s="140" t="s">
        <v>92</v>
      </c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</row>
    <row r="76" spans="1:60" outlineLevel="1" x14ac:dyDescent="0.2">
      <c r="A76" s="141">
        <v>69</v>
      </c>
      <c r="B76" s="141" t="s">
        <v>89</v>
      </c>
      <c r="C76" s="171" t="s">
        <v>179</v>
      </c>
      <c r="D76" s="147" t="s">
        <v>91</v>
      </c>
      <c r="E76" s="153">
        <v>1</v>
      </c>
      <c r="F76" s="155">
        <v>0</v>
      </c>
      <c r="G76" s="155">
        <f t="shared" si="19"/>
        <v>0</v>
      </c>
      <c r="H76" s="155">
        <v>18000</v>
      </c>
      <c r="I76" s="155">
        <f t="shared" si="13"/>
        <v>18000</v>
      </c>
      <c r="J76" s="155">
        <v>0</v>
      </c>
      <c r="K76" s="155">
        <f t="shared" si="14"/>
        <v>0</v>
      </c>
      <c r="L76" s="155">
        <v>21</v>
      </c>
      <c r="M76" s="155">
        <f t="shared" si="15"/>
        <v>0</v>
      </c>
      <c r="N76" s="148">
        <v>0</v>
      </c>
      <c r="O76" s="148">
        <f t="shared" si="16"/>
        <v>0</v>
      </c>
      <c r="P76" s="148">
        <v>0</v>
      </c>
      <c r="Q76" s="148">
        <f t="shared" si="17"/>
        <v>0</v>
      </c>
      <c r="R76" s="148"/>
      <c r="S76" s="148"/>
      <c r="T76" s="149">
        <v>0</v>
      </c>
      <c r="U76" s="148">
        <f t="shared" si="18"/>
        <v>0</v>
      </c>
      <c r="V76" s="140"/>
      <c r="W76" s="140"/>
      <c r="X76" s="140"/>
      <c r="Y76" s="140"/>
      <c r="Z76" s="140"/>
      <c r="AA76" s="140"/>
      <c r="AB76" s="140"/>
      <c r="AC76" s="140"/>
      <c r="AD76" s="140"/>
      <c r="AE76" s="140" t="s">
        <v>92</v>
      </c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</row>
    <row r="77" spans="1:60" x14ac:dyDescent="0.2">
      <c r="A77" s="142" t="s">
        <v>87</v>
      </c>
      <c r="B77" s="142">
        <v>5</v>
      </c>
      <c r="C77" s="172" t="s">
        <v>185</v>
      </c>
      <c r="D77" s="150"/>
      <c r="E77" s="154"/>
      <c r="F77" s="156"/>
      <c r="G77" s="156">
        <f>SUMIF(AE78:AE80,"&lt;&gt;NOR",G78:G80)</f>
        <v>0</v>
      </c>
      <c r="H77" s="156"/>
      <c r="I77" s="156">
        <f>SUM(I78:I86)</f>
        <v>115100</v>
      </c>
      <c r="J77" s="156"/>
      <c r="K77" s="156">
        <f>SUM(K78:K86)</f>
        <v>0</v>
      </c>
      <c r="L77" s="156"/>
      <c r="M77" s="156">
        <f>SUM(M78:M86)</f>
        <v>0</v>
      </c>
      <c r="N77" s="151"/>
      <c r="O77" s="151">
        <f>SUM(O78:O86)</f>
        <v>0</v>
      </c>
      <c r="P77" s="151"/>
      <c r="Q77" s="151">
        <f>SUM(Q78:Q86)</f>
        <v>0</v>
      </c>
      <c r="R77" s="151"/>
      <c r="S77" s="151"/>
      <c r="T77" s="152"/>
      <c r="U77" s="151">
        <f>SUM(U78:U86)</f>
        <v>0</v>
      </c>
      <c r="AE77" t="s">
        <v>88</v>
      </c>
    </row>
    <row r="78" spans="1:60" ht="26.45" customHeight="1" outlineLevel="1" x14ac:dyDescent="0.2">
      <c r="A78" s="141">
        <v>70</v>
      </c>
      <c r="B78" s="141" t="s">
        <v>89</v>
      </c>
      <c r="C78" s="171" t="s">
        <v>189</v>
      </c>
      <c r="D78" s="147" t="s">
        <v>91</v>
      </c>
      <c r="E78" s="153">
        <v>1</v>
      </c>
      <c r="F78" s="155">
        <v>0</v>
      </c>
      <c r="G78" s="155">
        <f t="shared" ref="G78:G80" si="20">E78*F78</f>
        <v>0</v>
      </c>
      <c r="H78" s="155">
        <v>19500</v>
      </c>
      <c r="I78" s="155">
        <f t="shared" ref="I78:I80" si="21">ROUND(E78*H78,2)</f>
        <v>19500</v>
      </c>
      <c r="J78" s="155">
        <v>0</v>
      </c>
      <c r="K78" s="155">
        <f t="shared" ref="K78:K80" si="22">ROUND(E78*J78,2)</f>
        <v>0</v>
      </c>
      <c r="L78" s="155">
        <v>21</v>
      </c>
      <c r="M78" s="155">
        <f t="shared" ref="M78:M80" si="23">G78*(1+L78/100)</f>
        <v>0</v>
      </c>
      <c r="N78" s="148">
        <v>0</v>
      </c>
      <c r="O78" s="148">
        <f t="shared" ref="O78:O80" si="24">ROUND(E78*N78,5)</f>
        <v>0</v>
      </c>
      <c r="P78" s="148">
        <v>0</v>
      </c>
      <c r="Q78" s="148">
        <f t="shared" ref="Q78:Q80" si="25">ROUND(E78*P78,5)</f>
        <v>0</v>
      </c>
      <c r="R78" s="148"/>
      <c r="S78" s="148"/>
      <c r="T78" s="149">
        <v>0</v>
      </c>
      <c r="U78" s="148">
        <f t="shared" ref="U78:U80" si="26">ROUND(E78*T78,2)</f>
        <v>0</v>
      </c>
      <c r="V78" s="140"/>
      <c r="W78" s="140"/>
      <c r="X78" s="140"/>
      <c r="Y78" s="140"/>
      <c r="Z78" s="140"/>
      <c r="AA78" s="140"/>
      <c r="AB78" s="140"/>
      <c r="AC78" s="140"/>
      <c r="AD78" s="140"/>
      <c r="AE78" s="140" t="s">
        <v>92</v>
      </c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</row>
    <row r="79" spans="1:60" ht="45" outlineLevel="1" x14ac:dyDescent="0.2">
      <c r="A79" s="141">
        <v>71</v>
      </c>
      <c r="B79" s="141" t="s">
        <v>89</v>
      </c>
      <c r="C79" s="171" t="s">
        <v>187</v>
      </c>
      <c r="D79" s="147" t="s">
        <v>91</v>
      </c>
      <c r="E79" s="153">
        <v>1</v>
      </c>
      <c r="F79" s="155">
        <v>0</v>
      </c>
      <c r="G79" s="155">
        <f t="shared" si="20"/>
        <v>0</v>
      </c>
      <c r="H79" s="155">
        <v>19800</v>
      </c>
      <c r="I79" s="155">
        <f t="shared" si="21"/>
        <v>19800</v>
      </c>
      <c r="J79" s="155">
        <v>0</v>
      </c>
      <c r="K79" s="155">
        <f t="shared" si="22"/>
        <v>0</v>
      </c>
      <c r="L79" s="155">
        <v>21</v>
      </c>
      <c r="M79" s="155">
        <f t="shared" si="23"/>
        <v>0</v>
      </c>
      <c r="N79" s="148">
        <v>0</v>
      </c>
      <c r="O79" s="148">
        <f t="shared" si="24"/>
        <v>0</v>
      </c>
      <c r="P79" s="148">
        <v>0</v>
      </c>
      <c r="Q79" s="148">
        <f t="shared" si="25"/>
        <v>0</v>
      </c>
      <c r="R79" s="148"/>
      <c r="S79" s="148"/>
      <c r="T79" s="149">
        <v>0</v>
      </c>
      <c r="U79" s="148">
        <f t="shared" si="26"/>
        <v>0</v>
      </c>
      <c r="V79" s="140"/>
      <c r="W79" s="140"/>
      <c r="X79" s="140"/>
      <c r="Y79" s="140"/>
      <c r="Z79" s="140"/>
      <c r="AA79" s="140"/>
      <c r="AB79" s="140"/>
      <c r="AC79" s="140"/>
      <c r="AD79" s="140"/>
      <c r="AE79" s="140" t="s">
        <v>92</v>
      </c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</row>
    <row r="80" spans="1:60" ht="22.5" outlineLevel="1" x14ac:dyDescent="0.2">
      <c r="A80" s="141">
        <v>72</v>
      </c>
      <c r="B80" s="141" t="s">
        <v>89</v>
      </c>
      <c r="C80" s="171" t="s">
        <v>188</v>
      </c>
      <c r="D80" s="147" t="s">
        <v>91</v>
      </c>
      <c r="E80" s="153">
        <v>1</v>
      </c>
      <c r="F80" s="155">
        <v>0</v>
      </c>
      <c r="G80" s="155">
        <f t="shared" si="20"/>
        <v>0</v>
      </c>
      <c r="H80" s="155">
        <v>9800</v>
      </c>
      <c r="I80" s="155">
        <f t="shared" si="21"/>
        <v>9800</v>
      </c>
      <c r="J80" s="155">
        <v>0</v>
      </c>
      <c r="K80" s="155">
        <f t="shared" si="22"/>
        <v>0</v>
      </c>
      <c r="L80" s="155">
        <v>21</v>
      </c>
      <c r="M80" s="155">
        <f t="shared" si="23"/>
        <v>0</v>
      </c>
      <c r="N80" s="148">
        <v>0</v>
      </c>
      <c r="O80" s="148">
        <f t="shared" si="24"/>
        <v>0</v>
      </c>
      <c r="P80" s="148">
        <v>0</v>
      </c>
      <c r="Q80" s="148">
        <f t="shared" si="25"/>
        <v>0</v>
      </c>
      <c r="R80" s="148"/>
      <c r="S80" s="148"/>
      <c r="T80" s="149">
        <v>0</v>
      </c>
      <c r="U80" s="148">
        <f t="shared" si="26"/>
        <v>0</v>
      </c>
      <c r="V80" s="140"/>
      <c r="W80" s="140"/>
      <c r="X80" s="140"/>
      <c r="Y80" s="140"/>
      <c r="Z80" s="140"/>
      <c r="AA80" s="140"/>
      <c r="AB80" s="140"/>
      <c r="AC80" s="140"/>
      <c r="AD80" s="140"/>
      <c r="AE80" s="140" t="s">
        <v>92</v>
      </c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</row>
    <row r="81" spans="1:60" x14ac:dyDescent="0.2">
      <c r="A81" s="142" t="s">
        <v>87</v>
      </c>
      <c r="B81" s="142">
        <v>6</v>
      </c>
      <c r="C81" s="172" t="s">
        <v>59</v>
      </c>
      <c r="D81" s="150"/>
      <c r="E81" s="154"/>
      <c r="F81" s="156"/>
      <c r="G81" s="156">
        <f>SUMIF(AE82:AE84,"&lt;&gt;NOR",G82:G84)</f>
        <v>0</v>
      </c>
      <c r="H81" s="156"/>
      <c r="I81" s="156">
        <f>SUM(I82:I84)</f>
        <v>33000</v>
      </c>
      <c r="J81" s="156"/>
      <c r="K81" s="156">
        <f>SUM(K82:K84)</f>
        <v>0</v>
      </c>
      <c r="L81" s="156"/>
      <c r="M81" s="156">
        <f>SUM(M82:M84)</f>
        <v>0</v>
      </c>
      <c r="N81" s="151"/>
      <c r="O81" s="151">
        <f>SUM(O82:O84)</f>
        <v>0</v>
      </c>
      <c r="P81" s="151"/>
      <c r="Q81" s="151">
        <f>SUM(Q82:Q84)</f>
        <v>0</v>
      </c>
      <c r="R81" s="151"/>
      <c r="S81" s="151"/>
      <c r="T81" s="152"/>
      <c r="U81" s="151">
        <f>SUM(U82:U84)</f>
        <v>0</v>
      </c>
      <c r="AE81" t="s">
        <v>88</v>
      </c>
    </row>
    <row r="82" spans="1:60" outlineLevel="1" x14ac:dyDescent="0.2">
      <c r="A82" s="176">
        <v>74</v>
      </c>
      <c r="B82" s="176" t="s">
        <v>89</v>
      </c>
      <c r="C82" s="177" t="s">
        <v>180</v>
      </c>
      <c r="D82" s="178" t="s">
        <v>91</v>
      </c>
      <c r="E82" s="179">
        <v>1</v>
      </c>
      <c r="F82" s="155">
        <v>0</v>
      </c>
      <c r="G82" s="180">
        <f t="shared" si="19"/>
        <v>0</v>
      </c>
      <c r="H82" s="155">
        <v>20000</v>
      </c>
      <c r="I82" s="155">
        <f>ROUND(E82*H82,2)</f>
        <v>20000</v>
      </c>
      <c r="J82" s="155">
        <v>0</v>
      </c>
      <c r="K82" s="155">
        <f>ROUND(E82*J82,2)</f>
        <v>0</v>
      </c>
      <c r="L82" s="155">
        <v>21</v>
      </c>
      <c r="M82" s="155">
        <f>G82*(1+L82/100)</f>
        <v>0</v>
      </c>
      <c r="N82" s="148">
        <v>0</v>
      </c>
      <c r="O82" s="148">
        <f>ROUND(E82*N82,5)</f>
        <v>0</v>
      </c>
      <c r="P82" s="148">
        <v>0</v>
      </c>
      <c r="Q82" s="148">
        <f>ROUND(E82*P82,5)</f>
        <v>0</v>
      </c>
      <c r="R82" s="148"/>
      <c r="S82" s="148"/>
      <c r="T82" s="149">
        <v>0</v>
      </c>
      <c r="U82" s="148">
        <f>ROUND(E82*T82,2)</f>
        <v>0</v>
      </c>
      <c r="V82" s="140"/>
      <c r="W82" s="140"/>
      <c r="X82" s="140"/>
      <c r="Y82" s="140"/>
      <c r="Z82" s="140"/>
      <c r="AA82" s="140"/>
      <c r="AB82" s="140"/>
      <c r="AC82" s="140"/>
      <c r="AD82" s="140"/>
      <c r="AE82" s="140" t="s">
        <v>92</v>
      </c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</row>
    <row r="83" spans="1:60" outlineLevel="1" x14ac:dyDescent="0.2">
      <c r="A83" s="141">
        <v>75</v>
      </c>
      <c r="B83" s="141" t="s">
        <v>89</v>
      </c>
      <c r="C83" s="171" t="s">
        <v>181</v>
      </c>
      <c r="D83" s="147" t="s">
        <v>91</v>
      </c>
      <c r="E83" s="153">
        <v>1</v>
      </c>
      <c r="F83" s="155">
        <v>0</v>
      </c>
      <c r="G83" s="155">
        <f t="shared" si="19"/>
        <v>0</v>
      </c>
      <c r="H83" s="155">
        <v>5000</v>
      </c>
      <c r="I83" s="155">
        <f>ROUND(E83*H83,2)</f>
        <v>5000</v>
      </c>
      <c r="J83" s="155">
        <v>0</v>
      </c>
      <c r="K83" s="155">
        <f>ROUND(E83*J83,2)</f>
        <v>0</v>
      </c>
      <c r="L83" s="155">
        <v>21</v>
      </c>
      <c r="M83" s="155">
        <f>G83*(1+L83/100)</f>
        <v>0</v>
      </c>
      <c r="N83" s="148">
        <v>0</v>
      </c>
      <c r="O83" s="148">
        <f>ROUND(E83*N83,5)</f>
        <v>0</v>
      </c>
      <c r="P83" s="148">
        <v>0</v>
      </c>
      <c r="Q83" s="148">
        <f>ROUND(E83*P83,5)</f>
        <v>0</v>
      </c>
      <c r="R83" s="148"/>
      <c r="S83" s="148"/>
      <c r="T83" s="149">
        <v>0</v>
      </c>
      <c r="U83" s="148">
        <f>ROUND(E83*T83,2)</f>
        <v>0</v>
      </c>
      <c r="V83" s="140"/>
      <c r="W83" s="140"/>
      <c r="X83" s="140"/>
      <c r="Y83" s="140"/>
      <c r="Z83" s="140"/>
      <c r="AA83" s="140"/>
      <c r="AB83" s="140"/>
      <c r="AC83" s="140"/>
      <c r="AD83" s="140"/>
      <c r="AE83" s="140" t="s">
        <v>92</v>
      </c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</row>
    <row r="84" spans="1:60" outlineLevel="1" x14ac:dyDescent="0.2">
      <c r="A84" s="165">
        <v>76</v>
      </c>
      <c r="B84" s="165" t="s">
        <v>89</v>
      </c>
      <c r="C84" s="173" t="s">
        <v>182</v>
      </c>
      <c r="D84" s="166" t="s">
        <v>91</v>
      </c>
      <c r="E84" s="167">
        <v>1</v>
      </c>
      <c r="F84" s="155">
        <v>0</v>
      </c>
      <c r="G84" s="168">
        <f t="shared" si="19"/>
        <v>0</v>
      </c>
      <c r="H84" s="168">
        <v>8000</v>
      </c>
      <c r="I84" s="168">
        <f>ROUND(E84*H84,2)</f>
        <v>8000</v>
      </c>
      <c r="J84" s="168">
        <v>0</v>
      </c>
      <c r="K84" s="168">
        <f>ROUND(E84*J84,2)</f>
        <v>0</v>
      </c>
      <c r="L84" s="168">
        <v>21</v>
      </c>
      <c r="M84" s="168">
        <f>G84*(1+L84/100)</f>
        <v>0</v>
      </c>
      <c r="N84" s="169">
        <v>0</v>
      </c>
      <c r="O84" s="169">
        <f>ROUND(E84*N84,5)</f>
        <v>0</v>
      </c>
      <c r="P84" s="169">
        <v>0</v>
      </c>
      <c r="Q84" s="169">
        <f>ROUND(E84*P84,5)</f>
        <v>0</v>
      </c>
      <c r="R84" s="169"/>
      <c r="S84" s="169"/>
      <c r="T84" s="170">
        <v>0</v>
      </c>
      <c r="U84" s="169">
        <f>ROUND(E84*T84,2)</f>
        <v>0</v>
      </c>
      <c r="V84" s="140"/>
      <c r="W84" s="140"/>
      <c r="X84" s="140"/>
      <c r="Y84" s="140"/>
      <c r="Z84" s="140"/>
      <c r="AA84" s="140"/>
      <c r="AB84" s="140"/>
      <c r="AC84" s="140"/>
      <c r="AD84" s="140"/>
      <c r="AE84" s="140" t="s">
        <v>92</v>
      </c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</row>
    <row r="85" spans="1:60" x14ac:dyDescent="0.2">
      <c r="A85" s="4"/>
      <c r="B85" s="5" t="s">
        <v>163</v>
      </c>
      <c r="C85" s="174" t="s">
        <v>163</v>
      </c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AC85">
        <v>12</v>
      </c>
      <c r="AD85">
        <v>21</v>
      </c>
    </row>
    <row r="86" spans="1:60" x14ac:dyDescent="0.2">
      <c r="C86" s="175"/>
      <c r="AE86" t="s">
        <v>183</v>
      </c>
    </row>
  </sheetData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2025-06-26T16:14:37Z</dcterms:created>
  <dcterms:modified xsi:type="dcterms:W3CDTF">2025-06-26T16:14:44Z</dcterms:modified>
</cp:coreProperties>
</file>